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12030" activeTab="2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'16'!#REF!</definedName>
    <definedName name="_xlnm.Print_Titles" localSheetId="1">'2'!$A:$A</definedName>
    <definedName name="_xlnm.Print_Titles" localSheetId="3">'4'!$A:$A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'10'!$A$1:$AB$37</definedName>
    <definedName name="_xlnm.Print_Area" localSheetId="10">'11'!$A$1:$I$20</definedName>
    <definedName name="_xlnm.Print_Area" localSheetId="11">'12'!$A$1:$AB$38</definedName>
    <definedName name="_xlnm.Print_Area" localSheetId="12">'13'!#REF!</definedName>
    <definedName name="_xlnm.Print_Area" localSheetId="13">'14'!$A$1:$I$20</definedName>
    <definedName name="_xlnm.Print_Area" localSheetId="14">'15'!#REF!</definedName>
    <definedName name="_xlnm.Print_Area" localSheetId="15">'16'!#REF!</definedName>
    <definedName name="_xlnm.Print_Area" localSheetId="1">'2'!$A$1:$AB$36</definedName>
    <definedName name="_xlnm.Print_Area" localSheetId="2">'3'!$A$1:$E$17</definedName>
    <definedName name="_xlnm.Print_Area" localSheetId="3">'4'!$A$1:$AB$36</definedName>
    <definedName name="_xlnm.Print_Area" localSheetId="4">'5'!$A$1:$E$18</definedName>
    <definedName name="_xlnm.Print_Area" localSheetId="6">'7'!$A$1:$E$18</definedName>
    <definedName name="_xlnm.Print_Area" localSheetId="7">'8'!$A$1:$AB$35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47" l="1"/>
  <c r="Y8" i="47"/>
  <c r="V8" i="47"/>
  <c r="S8" i="47"/>
  <c r="O8" i="47"/>
  <c r="P8" i="47" s="1"/>
  <c r="N8" i="47"/>
  <c r="M8" i="47"/>
  <c r="I8" i="47"/>
  <c r="J8" i="47" s="1"/>
  <c r="H8" i="47"/>
  <c r="G8" i="47"/>
  <c r="D8" i="47"/>
  <c r="AA8" i="46"/>
  <c r="AB8" i="46" s="1"/>
  <c r="Z8" i="46"/>
  <c r="X8" i="46"/>
  <c r="Y8" i="46" s="1"/>
  <c r="W8" i="46"/>
  <c r="U8" i="46"/>
  <c r="V8" i="46" s="1"/>
  <c r="T8" i="46"/>
  <c r="R8" i="46"/>
  <c r="S8" i="46" s="1"/>
  <c r="Q8" i="46"/>
  <c r="O8" i="46"/>
  <c r="P8" i="46" s="1"/>
  <c r="N8" i="46"/>
  <c r="L8" i="46"/>
  <c r="K8" i="46"/>
  <c r="M8" i="46" s="1"/>
  <c r="I8" i="46"/>
  <c r="J8" i="46" s="1"/>
  <c r="H8" i="46"/>
  <c r="F8" i="46"/>
  <c r="E8" i="46"/>
  <c r="G8" i="46" s="1"/>
  <c r="C8" i="46"/>
  <c r="D8" i="46" s="1"/>
  <c r="B8" i="46"/>
  <c r="I20" i="45"/>
  <c r="H20" i="45"/>
  <c r="E20" i="45"/>
  <c r="D20" i="45"/>
  <c r="I19" i="45"/>
  <c r="H19" i="45"/>
  <c r="E19" i="45"/>
  <c r="D19" i="45"/>
  <c r="I18" i="45"/>
  <c r="H18" i="45"/>
  <c r="E18" i="45"/>
  <c r="D18" i="45"/>
  <c r="I13" i="45"/>
  <c r="H13" i="45"/>
  <c r="E13" i="45"/>
  <c r="D13" i="45"/>
  <c r="I12" i="45"/>
  <c r="H12" i="45"/>
  <c r="E12" i="45"/>
  <c r="D12" i="45"/>
  <c r="I11" i="45"/>
  <c r="H11" i="45"/>
  <c r="E11" i="45"/>
  <c r="D11" i="45"/>
  <c r="I10" i="45"/>
  <c r="H10" i="45"/>
  <c r="E10" i="45"/>
  <c r="D10" i="45"/>
  <c r="I9" i="45"/>
  <c r="H9" i="45"/>
  <c r="E9" i="45"/>
  <c r="D9" i="45"/>
  <c r="I8" i="45"/>
  <c r="H8" i="45"/>
  <c r="E8" i="45"/>
  <c r="D8" i="45"/>
  <c r="AA9" i="44"/>
  <c r="AB9" i="44" s="1"/>
  <c r="Z9" i="44"/>
  <c r="X9" i="44"/>
  <c r="Y9" i="44" s="1"/>
  <c r="W9" i="44"/>
  <c r="U9" i="44"/>
  <c r="T9" i="44"/>
  <c r="V9" i="44" s="1"/>
  <c r="R9" i="44"/>
  <c r="S9" i="44" s="1"/>
  <c r="Q9" i="44"/>
  <c r="O9" i="44"/>
  <c r="P9" i="44" s="1"/>
  <c r="N9" i="44"/>
  <c r="L9" i="44"/>
  <c r="M9" i="44" s="1"/>
  <c r="K9" i="44"/>
  <c r="I9" i="44"/>
  <c r="J9" i="44" s="1"/>
  <c r="H9" i="44"/>
  <c r="F9" i="44"/>
  <c r="G9" i="44" s="1"/>
  <c r="E9" i="44"/>
  <c r="C9" i="44"/>
  <c r="D9" i="44" s="1"/>
  <c r="B9" i="44"/>
  <c r="O9" i="37" l="1"/>
  <c r="I9" i="37"/>
  <c r="C19" i="25"/>
  <c r="G19" i="25" s="1"/>
  <c r="C20" i="25"/>
  <c r="G20" i="25" s="1"/>
  <c r="C18" i="25"/>
  <c r="G18" i="25" s="1"/>
  <c r="C13" i="25"/>
  <c r="G13" i="25" s="1"/>
  <c r="C12" i="25"/>
  <c r="G12" i="25" s="1"/>
  <c r="C11" i="25"/>
  <c r="G11" i="25" s="1"/>
  <c r="C10" i="25"/>
  <c r="G10" i="25" s="1"/>
  <c r="C9" i="25"/>
  <c r="G9" i="25" s="1"/>
  <c r="C8" i="25"/>
  <c r="G8" i="25" s="1"/>
  <c r="N9" i="37"/>
  <c r="H9" i="37"/>
  <c r="B20" i="25"/>
  <c r="F20" i="25" s="1"/>
  <c r="B19" i="25"/>
  <c r="F19" i="25" s="1"/>
  <c r="B18" i="25"/>
  <c r="F18" i="25" s="1"/>
  <c r="B13" i="25"/>
  <c r="F13" i="25" s="1"/>
  <c r="B12" i="25"/>
  <c r="F12" i="25" s="1"/>
  <c r="B11" i="25"/>
  <c r="F11" i="25" s="1"/>
  <c r="B10" i="25"/>
  <c r="F10" i="25" s="1"/>
  <c r="B9" i="25"/>
  <c r="F9" i="25" s="1"/>
  <c r="B8" i="25"/>
  <c r="F8" i="25" s="1"/>
  <c r="O8" i="30" l="1"/>
  <c r="I8" i="30"/>
  <c r="N8" i="30" l="1"/>
  <c r="H8" i="30"/>
  <c r="O7" i="29"/>
  <c r="I7" i="29"/>
  <c r="N7" i="29"/>
  <c r="H7" i="29"/>
  <c r="O7" i="39"/>
  <c r="I7" i="39"/>
  <c r="N7" i="39"/>
  <c r="H7" i="39"/>
  <c r="AB9" i="37" l="1"/>
  <c r="Y9" i="37"/>
  <c r="V9" i="37"/>
  <c r="S9" i="37"/>
  <c r="P9" i="37"/>
  <c r="M9" i="37"/>
  <c r="J9" i="37"/>
  <c r="G9" i="37"/>
  <c r="D9" i="37"/>
  <c r="J8" i="30"/>
  <c r="AB8" i="30"/>
  <c r="Y8" i="30"/>
  <c r="V8" i="30"/>
  <c r="S8" i="30"/>
  <c r="P8" i="30"/>
  <c r="M8" i="30"/>
  <c r="G8" i="30"/>
  <c r="D8" i="30"/>
  <c r="M7" i="29" l="1"/>
  <c r="AB7" i="29"/>
  <c r="Y7" i="29"/>
  <c r="V7" i="29"/>
  <c r="S7" i="29"/>
  <c r="P7" i="29"/>
  <c r="J7" i="29"/>
  <c r="G7" i="29"/>
  <c r="D7" i="29"/>
  <c r="AB7" i="39"/>
  <c r="Y7" i="39"/>
  <c r="V7" i="39"/>
  <c r="S7" i="39"/>
  <c r="M7" i="39"/>
  <c r="G7" i="39"/>
  <c r="D7" i="39"/>
  <c r="P7" i="39"/>
  <c r="J7" i="39"/>
  <c r="H20" i="25" l="1"/>
  <c r="H13" i="25"/>
  <c r="H11" i="25"/>
  <c r="H9" i="25"/>
  <c r="H19" i="25"/>
  <c r="H18" i="25"/>
  <c r="H10" i="25"/>
  <c r="H12" i="25"/>
  <c r="D13" i="25"/>
  <c r="D18" i="40"/>
  <c r="D17" i="40"/>
  <c r="D12" i="40"/>
  <c r="D15" i="42"/>
  <c r="D17" i="42"/>
  <c r="E8" i="42"/>
  <c r="E7" i="42"/>
  <c r="E6" i="42"/>
  <c r="E5" i="42"/>
  <c r="A17" i="42"/>
  <c r="A16" i="42"/>
  <c r="A15" i="42"/>
  <c r="A10" i="42"/>
  <c r="A9" i="42"/>
  <c r="A8" i="42"/>
  <c r="A7" i="42"/>
  <c r="A6" i="42"/>
  <c r="A5" i="42"/>
  <c r="A18" i="23"/>
  <c r="D18" i="23"/>
  <c r="D16" i="23"/>
  <c r="E8" i="23"/>
  <c r="E7" i="23"/>
  <c r="D10" i="23"/>
  <c r="D11" i="23"/>
  <c r="D6" i="23"/>
  <c r="E9" i="42" l="1"/>
  <c r="E10" i="42"/>
  <c r="E9" i="25"/>
  <c r="E10" i="25"/>
  <c r="E11" i="25"/>
  <c r="E12" i="25"/>
  <c r="E13" i="25"/>
  <c r="D18" i="25"/>
  <c r="E19" i="25"/>
  <c r="E20" i="25"/>
  <c r="E6" i="23"/>
  <c r="D20" i="25"/>
  <c r="E18" i="25"/>
  <c r="D10" i="25"/>
  <c r="D19" i="25"/>
  <c r="I20" i="25"/>
  <c r="I19" i="25"/>
  <c r="I18" i="25"/>
  <c r="I13" i="25"/>
  <c r="I12" i="25"/>
  <c r="I11" i="25"/>
  <c r="I10" i="25"/>
  <c r="I9" i="25"/>
  <c r="I8" i="25"/>
  <c r="H8" i="25"/>
  <c r="D12" i="25"/>
  <c r="D11" i="25"/>
  <c r="D9" i="25"/>
  <c r="E8" i="25"/>
  <c r="D8" i="25"/>
  <c r="E19" i="40"/>
  <c r="D19" i="40"/>
  <c r="E18" i="40"/>
  <c r="E17" i="40"/>
  <c r="E12" i="40"/>
  <c r="E17" i="42"/>
  <c r="E16" i="42"/>
  <c r="D16" i="42"/>
  <c r="E15" i="42"/>
  <c r="D5" i="42"/>
  <c r="D9" i="42"/>
  <c r="D7" i="42"/>
  <c r="D10" i="42"/>
  <c r="D8" i="42"/>
  <c r="D6" i="42"/>
  <c r="E18" i="23"/>
  <c r="E17" i="23"/>
  <c r="D17" i="23"/>
  <c r="E16" i="23"/>
  <c r="E11" i="23"/>
  <c r="E10" i="23"/>
  <c r="E9" i="23"/>
  <c r="D9" i="23"/>
  <c r="D8" i="23"/>
  <c r="D7" i="23"/>
  <c r="D7" i="40" l="1"/>
  <c r="D8" i="40"/>
  <c r="D9" i="40"/>
  <c r="D10" i="40"/>
  <c r="D11" i="40"/>
  <c r="E7" i="40"/>
  <c r="E9" i="40"/>
  <c r="E11" i="40"/>
  <c r="E8" i="40"/>
  <c r="E10" i="40"/>
</calcChain>
</file>

<file path=xl/sharedStrings.xml><?xml version="1.0" encoding="utf-8"?>
<sst xmlns="http://schemas.openxmlformats.org/spreadsheetml/2006/main" count="990" uniqueCount="148">
  <si>
    <t>Показник</t>
  </si>
  <si>
    <t>2020 р.</t>
  </si>
  <si>
    <t>зміна значення</t>
  </si>
  <si>
    <t>%</t>
  </si>
  <si>
    <t>Усього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</si>
  <si>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</si>
  <si>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</si>
  <si>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</si>
  <si>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</si>
  <si>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</si>
  <si>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</si>
  <si>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</si>
  <si>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</si>
  <si>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</si>
  <si>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</si>
  <si>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</si>
  <si>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</si>
  <si>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</si>
  <si>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</si>
  <si>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</si>
  <si>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</si>
  <si>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</si>
  <si>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</si>
  <si>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</si>
  <si>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</si>
  <si>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</si>
  <si>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</si>
  <si>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</si>
  <si>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</si>
  <si>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</si>
  <si>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</si>
  <si>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</si>
  <si>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</si>
  <si>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</si>
  <si>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</si>
  <si>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</si>
  <si>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</si>
  <si>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</si>
  <si>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</si>
  <si>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</si>
  <si>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</si>
  <si>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</si>
  <si>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</si>
  <si>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послуги, осіб</t>
  </si>
  <si>
    <t>Кількість безробітних, охоплених профорієнтаційними послугами, осіб</t>
  </si>
  <si>
    <r>
      <t xml:space="preserve">Всього отримали роботу </t>
    </r>
    <r>
      <rPr>
        <i/>
        <sz val="14"/>
        <rFont val="Times New Roman"/>
        <family val="1"/>
        <charset val="204"/>
      </rPr>
      <t>(у т.ч. до набуття статусу безробітного),</t>
    </r>
    <r>
      <rPr>
        <b/>
        <sz val="14"/>
        <rFont val="Times New Roman"/>
        <family val="1"/>
        <charset val="204"/>
      </rPr>
      <t xml:space="preserve">   осіб</t>
    </r>
  </si>
  <si>
    <r>
      <t xml:space="preserve"> </t>
    </r>
    <r>
      <rPr>
        <i/>
        <sz val="14"/>
        <rFont val="Times New Roman"/>
        <family val="1"/>
        <charset val="204"/>
      </rPr>
      <t>з них</t>
    </r>
    <r>
      <rPr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</si>
  <si>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r>
      <t xml:space="preserve">  </t>
    </r>
    <r>
      <rPr>
        <i/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</si>
  <si>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t>Одеська область</t>
  </si>
  <si>
    <t>Одеський МЦЗ</t>
  </si>
  <si>
    <t>Суворовський РЦЗ</t>
  </si>
  <si>
    <t>Чорноморська МФ ООЦЗ</t>
  </si>
  <si>
    <t xml:space="preserve"> Б.-Днiстровський МРЦЗ</t>
  </si>
  <si>
    <t xml:space="preserve"> Iзмаїльський МРЦЗ</t>
  </si>
  <si>
    <t>Подільський МРЦЗ</t>
  </si>
  <si>
    <t xml:space="preserve"> Южненська МФ ООЦЗ</t>
  </si>
  <si>
    <t xml:space="preserve"> Ананьївська РФ ООЦЗ</t>
  </si>
  <si>
    <t xml:space="preserve"> Арцизька РФ ООЦЗ</t>
  </si>
  <si>
    <t xml:space="preserve"> Балтська РФ ООЦЗ</t>
  </si>
  <si>
    <t xml:space="preserve"> Бiляївська РФ ООЦЗ</t>
  </si>
  <si>
    <t xml:space="preserve"> Березiвська РФ ООЦЗ</t>
  </si>
  <si>
    <t xml:space="preserve"> Болградська РФ ООЦЗ</t>
  </si>
  <si>
    <t xml:space="preserve"> В.-Михайлiвська РФ ООЦЗ</t>
  </si>
  <si>
    <t xml:space="preserve"> Iванiвська РФ ООЦЗ</t>
  </si>
  <si>
    <t xml:space="preserve"> Кiлiйська РФ ООЦЗ</t>
  </si>
  <si>
    <t>Кодимська РФ ООЦЗ</t>
  </si>
  <si>
    <t xml:space="preserve"> Лиманська РФ ООЦЗ</t>
  </si>
  <si>
    <t xml:space="preserve"> Любашiвська РФ ООЦЗ</t>
  </si>
  <si>
    <t xml:space="preserve"> Миколаївська РФ ООЦЗ</t>
  </si>
  <si>
    <t xml:space="preserve"> Овiдiопoльська РФ ООЦЗ</t>
  </si>
  <si>
    <t xml:space="preserve"> Роздiльнянська РФ ООЦЗ</t>
  </si>
  <si>
    <t xml:space="preserve"> Ренiйська РФ ООЦЗ</t>
  </si>
  <si>
    <t xml:space="preserve"> Савранська РФ ООЦЗ</t>
  </si>
  <si>
    <t xml:space="preserve"> Саратська РФ ООЦЗ</t>
  </si>
  <si>
    <t xml:space="preserve"> Тарутинська РФ ООЦЗ</t>
  </si>
  <si>
    <t>Татарбунарська РФ ООЦЗ</t>
  </si>
  <si>
    <t xml:space="preserve"> Захарівська РФ ООЦЗ</t>
  </si>
  <si>
    <t xml:space="preserve"> Ширяївська РФ ООЦЗ</t>
  </si>
  <si>
    <t xml:space="preserve"> + (-)                           осіб</t>
  </si>
  <si>
    <t>Отримували послуги,осіб</t>
  </si>
  <si>
    <t>Мали статус безробітного,осіб</t>
  </si>
  <si>
    <t>Всього отримали роботу (у т.ч. до набуття статусу безробітного),осіб</t>
  </si>
  <si>
    <t>Проходили професійне навчання,осіб</t>
  </si>
  <si>
    <t>Брали участь у громадських та інших роботах тимчасового характеру,осіб</t>
  </si>
  <si>
    <t>Кількість безробітних, охоплених профорієнтаційними послугами,осіб</t>
  </si>
  <si>
    <t xml:space="preserve"> + (-)                      осіб</t>
  </si>
  <si>
    <t>Отримували допомогу по безробіттю,осіб</t>
  </si>
  <si>
    <t>у % 2021         до 2020</t>
  </si>
  <si>
    <r>
      <t>Надання послуг Одеською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</si>
  <si>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Надання послуг Одеською службою зайнятості                                               особам з інвалідністю</t>
  </si>
  <si>
    <t xml:space="preserve">Надання послуг Одеською службою зайнятості </t>
  </si>
  <si>
    <t>Надання послуг Одеською службою зайнятості громадянам</t>
  </si>
  <si>
    <t>Надання послуг Одеською службою зайнятості</t>
  </si>
  <si>
    <t>Інформація про надання послуг Одеською службою зайнятості</t>
  </si>
  <si>
    <r>
      <t>Надання послуг Одеською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</si>
  <si>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+ (-)                            осіб</t>
  </si>
  <si>
    <t>Отримували послуги, 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</si>
  <si>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</si>
  <si>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</si>
  <si>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</si>
  <si>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</si>
  <si>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 xml:space="preserve"> + (-)                       осіб</t>
  </si>
  <si>
    <t>Отримували допомогу по безробіттю,  осіб</t>
  </si>
  <si>
    <t xml:space="preserve"> Чорноморська МФ ООЦЗ</t>
  </si>
  <si>
    <t xml:space="preserve"> Подільський МРЦЗ</t>
  </si>
  <si>
    <t xml:space="preserve"> Кодимська РФ ООЦЗ</t>
  </si>
  <si>
    <t xml:space="preserve"> Татарбунарська РФ ООЦЗ</t>
  </si>
  <si>
    <r>
      <t xml:space="preserve">Надання послуг Одеською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</si>
  <si>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      осіб</t>
  </si>
  <si>
    <t>Мали статус безробітного, осіб</t>
  </si>
  <si>
    <t>Всього отримали роботу (у т.ч. до набуття статусу безробітного),  осіб</t>
  </si>
  <si>
    <t>Кількість безробітних, охоплених профорієнтаційними послугами,  осіб</t>
  </si>
  <si>
    <t xml:space="preserve"> + (-)                        осіб</t>
  </si>
  <si>
    <t>2021 р.</t>
  </si>
  <si>
    <t>-</t>
  </si>
  <si>
    <t xml:space="preserve">    Надання послуг Одеською службою зайнятості                                                                               особам з інвалідністю у січні-квітні  2021-2021 рр.</t>
  </si>
  <si>
    <t>у січні-травні 2020</t>
  </si>
  <si>
    <t>у січні-травні 2021</t>
  </si>
  <si>
    <t xml:space="preserve">  1 червня 2020 р.</t>
  </si>
  <si>
    <t xml:space="preserve">  1 червня 2021 р.</t>
  </si>
  <si>
    <t xml:space="preserve">    Надання послуг Одеською службою зайнятості особам, що мають додаткові гарантії у сприянні працевлаштуванню у січні-травні 2021-2021 рр.                                                                    (відповідно до статті 14  ЗУ "Про зайнятіть населення")  </t>
  </si>
  <si>
    <t>на 1 червня  2020 р.</t>
  </si>
  <si>
    <t>на 1 червня 2021 р.</t>
  </si>
  <si>
    <t>у січні -травні 2020р.</t>
  </si>
  <si>
    <t>у січні-травні 2021р.</t>
  </si>
  <si>
    <t xml:space="preserve">  1 червня       2020 р.</t>
  </si>
  <si>
    <t>Надання послуг Одеською службою зайнятості  молоді у віці до 35 років
у січні-травні 2020-2021 рр.</t>
  </si>
  <si>
    <t>1 червня         2020 р.</t>
  </si>
  <si>
    <t xml:space="preserve">   1 червня     2021 р.</t>
  </si>
  <si>
    <t xml:space="preserve">  1 червня    2020 р.</t>
  </si>
  <si>
    <t xml:space="preserve"> 1 червня 2021 р.</t>
  </si>
  <si>
    <t>Надання послуг  Одеською службою зайнятості  жінкам                                                                                                                                                                    у січні-травні  2020-2021 рр.</t>
  </si>
  <si>
    <t xml:space="preserve">у січні-травні 2021 </t>
  </si>
  <si>
    <t>1 червня   2020 р.</t>
  </si>
  <si>
    <t>1 червня 2021 р.</t>
  </si>
  <si>
    <t>1 червня 2020 р.</t>
  </si>
  <si>
    <t xml:space="preserve"> січень - травень            2020 р.</t>
  </si>
  <si>
    <t xml:space="preserve"> січень - травень             2021 р.</t>
  </si>
  <si>
    <t xml:space="preserve">  1 червня            2020 р.</t>
  </si>
  <si>
    <t xml:space="preserve">  1 червня            2021 р.</t>
  </si>
  <si>
    <t>Надання послуг  Одеською обласною службою зайнятості особам
з числа військовослужбовців, які брали участь в антитерористичній операції  (операції об'єднаних сил) у січні-травні 2020-2021 рр.</t>
  </si>
  <si>
    <t xml:space="preserve"> січень - травень                      2020 р.</t>
  </si>
  <si>
    <t xml:space="preserve"> січень - травень                       2021 р.</t>
  </si>
  <si>
    <t xml:space="preserve">  1 червня          2020 р.</t>
  </si>
  <si>
    <r>
      <t xml:space="preserve">    Надання послуг Одеською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 - травні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</si>
  <si>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Одеською службою зайнятості чоловікам                                                                                                                                                                    у січні-травні 2020-2021 рр.</t>
  </si>
  <si>
    <t>особам з числа мешканців міської місцевості  у січні-травні 2020 - 2021 рр.</t>
  </si>
  <si>
    <t>особам з числа мешканців сільських поселень у січні-травні 2020 - 2021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</si>
</sst>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&quot;р.&quot;;[Red]\-#,##0&quot;р.&quot;"/>
    <numFmt numFmtId="164" formatCode="#,##0.0"/>
    <numFmt numFmtId="165" formatCode="0.0"/>
    <numFmt numFmtId="166" formatCode="0&quot;.&quot;0"/>
  </numFmts>
  <fonts count="5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i/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18" fillId="0" borderId="0"/>
  </cellStyleXfs>
  <cellXfs count="37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164" fontId="11" fillId="0" borderId="0" xfId="9" applyNumberFormat="1" applyFont="1" applyAlignment="1">
      <alignment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5" fontId="6" fillId="0" borderId="6" xfId="10" applyNumberFormat="1" applyFont="1" applyFill="1" applyBorder="1" applyAlignment="1">
      <alignment horizontal="center" vertical="center"/>
    </xf>
    <xf numFmtId="0" fontId="16" fillId="0" borderId="0" xfId="8" applyFont="1" applyFill="1"/>
    <xf numFmtId="3" fontId="16" fillId="0" borderId="0" xfId="8" applyNumberFormat="1" applyFont="1" applyFill="1"/>
    <xf numFmtId="165" fontId="6" fillId="0" borderId="6" xfId="9" applyNumberFormat="1" applyFont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5" fillId="0" borderId="4" xfId="8" applyNumberFormat="1" applyFont="1" applyBorder="1" applyAlignment="1">
      <alignment horizontal="center" vertical="center" wrapText="1"/>
    </xf>
    <xf numFmtId="165" fontId="6" fillId="2" borderId="6" xfId="8" applyNumberFormat="1" applyFont="1" applyFill="1" applyBorder="1" applyAlignment="1">
      <alignment horizontal="center" vertical="center"/>
    </xf>
    <xf numFmtId="0" fontId="5" fillId="0" borderId="6" xfId="8" applyNumberFormat="1" applyFont="1" applyBorder="1" applyAlignment="1">
      <alignment horizontal="center" vertical="center" wrapText="1"/>
    </xf>
    <xf numFmtId="0" fontId="33" fillId="0" borderId="0" xfId="9" applyFont="1" applyAlignment="1">
      <alignment vertical="center" wrapText="1"/>
    </xf>
    <xf numFmtId="0" fontId="33" fillId="0" borderId="0" xfId="8" applyFont="1"/>
    <xf numFmtId="165" fontId="33" fillId="0" borderId="0" xfId="9" applyNumberFormat="1" applyFont="1" applyAlignment="1">
      <alignment vertical="center" wrapText="1"/>
    </xf>
    <xf numFmtId="0" fontId="19" fillId="0" borderId="0" xfId="9" applyFont="1" applyFill="1" applyAlignment="1">
      <alignment horizontal="center" vertical="top" wrapText="1"/>
    </xf>
    <xf numFmtId="0" fontId="36" fillId="0" borderId="0" xfId="13" applyFont="1" applyFill="1" applyBorder="1" applyAlignment="1">
      <alignment vertical="top" wrapText="1"/>
    </xf>
    <xf numFmtId="0" fontId="27" fillId="0" borderId="0" xfId="13" applyFont="1" applyFill="1" applyBorder="1"/>
    <xf numFmtId="0" fontId="37" fillId="0" borderId="1" xfId="13" applyFont="1" applyFill="1" applyBorder="1" applyAlignment="1">
      <alignment horizontal="center" vertical="top"/>
    </xf>
    <xf numFmtId="0" fontId="37" fillId="0" borderId="0" xfId="13" applyFont="1" applyFill="1" applyBorder="1" applyAlignment="1">
      <alignment horizontal="center" vertical="top"/>
    </xf>
    <xf numFmtId="0" fontId="38" fillId="0" borderId="0" xfId="13" applyFont="1" applyFill="1" applyAlignment="1">
      <alignment vertical="top"/>
    </xf>
    <xf numFmtId="0" fontId="28" fillId="0" borderId="0" xfId="13" applyFont="1" applyFill="1" applyAlignment="1">
      <alignment vertical="top"/>
    </xf>
    <xf numFmtId="0" fontId="39" fillId="0" borderId="0" xfId="13" applyFont="1" applyFill="1" applyAlignment="1">
      <alignment horizontal="center" vertical="center" wrapText="1"/>
    </xf>
    <xf numFmtId="0" fontId="39" fillId="0" borderId="0" xfId="13" applyFont="1" applyFill="1" applyAlignment="1">
      <alignment vertical="center" wrapText="1"/>
    </xf>
    <xf numFmtId="0" fontId="41" fillId="0" borderId="6" xfId="13" applyFont="1" applyFill="1" applyBorder="1" applyAlignment="1">
      <alignment horizontal="center" vertical="center" wrapText="1"/>
    </xf>
    <xf numFmtId="1" fontId="41" fillId="0" borderId="6" xfId="13" applyNumberFormat="1" applyFont="1" applyFill="1" applyBorder="1" applyAlignment="1">
      <alignment horizontal="center" vertical="center" wrapText="1"/>
    </xf>
    <xf numFmtId="0" fontId="41" fillId="0" borderId="0" xfId="13" applyFont="1" applyFill="1" applyAlignment="1">
      <alignment vertical="center" wrapText="1"/>
    </xf>
    <xf numFmtId="0" fontId="34" fillId="0" borderId="3" xfId="13" applyFont="1" applyFill="1" applyBorder="1" applyAlignment="1">
      <alignment horizontal="left" vertical="center"/>
    </xf>
    <xf numFmtId="3" fontId="34" fillId="0" borderId="6" xfId="13" applyNumberFormat="1" applyFont="1" applyFill="1" applyBorder="1" applyAlignment="1">
      <alignment horizontal="center" vertical="center"/>
    </xf>
    <xf numFmtId="164" fontId="34" fillId="0" borderId="6" xfId="13" applyNumberFormat="1" applyFont="1" applyFill="1" applyBorder="1" applyAlignment="1">
      <alignment horizontal="center" vertical="center"/>
    </xf>
    <xf numFmtId="3" fontId="34" fillId="0" borderId="0" xfId="13" applyNumberFormat="1" applyFont="1" applyFill="1" applyAlignment="1">
      <alignment vertical="center"/>
    </xf>
    <xf numFmtId="0" fontId="34" fillId="0" borderId="0" xfId="13" applyFont="1" applyFill="1" applyAlignment="1">
      <alignment vertical="center"/>
    </xf>
    <xf numFmtId="0" fontId="32" fillId="0" borderId="6" xfId="13" applyFont="1" applyFill="1" applyBorder="1"/>
    <xf numFmtId="3" fontId="32" fillId="0" borderId="6" xfId="13" applyNumberFormat="1" applyFont="1" applyFill="1" applyBorder="1" applyAlignment="1">
      <alignment horizontal="center" vertical="center"/>
    </xf>
    <xf numFmtId="164" fontId="32" fillId="0" borderId="6" xfId="13" applyNumberFormat="1" applyFont="1" applyFill="1" applyBorder="1" applyAlignment="1">
      <alignment horizontal="center" vertical="center"/>
    </xf>
    <xf numFmtId="0" fontId="17" fillId="0" borderId="6" xfId="14" applyFont="1" applyFill="1" applyBorder="1" applyAlignment="1">
      <alignment horizontal="center" vertical="center"/>
    </xf>
    <xf numFmtId="3" fontId="34" fillId="0" borderId="0" xfId="13" applyNumberFormat="1" applyFont="1" applyFill="1" applyAlignment="1">
      <alignment horizontal="center" vertical="center"/>
    </xf>
    <xf numFmtId="3" fontId="32" fillId="0" borderId="0" xfId="13" applyNumberFormat="1" applyFont="1" applyFill="1"/>
    <xf numFmtId="0" fontId="32" fillId="0" borderId="0" xfId="13" applyFont="1" applyFill="1"/>
    <xf numFmtId="0" fontId="32" fillId="0" borderId="0" xfId="13" applyFont="1" applyFill="1" applyAlignment="1">
      <alignment horizontal="center" vertical="top"/>
    </xf>
    <xf numFmtId="0" fontId="17" fillId="0" borderId="3" xfId="14" applyFont="1" applyFill="1" applyBorder="1" applyAlignment="1">
      <alignment horizontal="center" vertical="center"/>
    </xf>
    <xf numFmtId="0" fontId="38" fillId="0" borderId="0" xfId="13" applyFont="1" applyFill="1"/>
    <xf numFmtId="0" fontId="29" fillId="0" borderId="0" xfId="15" applyFont="1" applyFill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3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 vertical="center"/>
      <protection locked="0"/>
    </xf>
    <xf numFmtId="1" fontId="43" fillId="0" borderId="6" xfId="7" applyNumberFormat="1" applyFont="1" applyFill="1" applyBorder="1" applyAlignment="1" applyProtection="1">
      <alignment horizontal="center"/>
    </xf>
    <xf numFmtId="1" fontId="43" fillId="0" borderId="0" xfId="7" applyNumberFormat="1" applyFont="1" applyFill="1" applyProtection="1">
      <protection locked="0"/>
    </xf>
    <xf numFmtId="0" fontId="12" fillId="0" borderId="6" xfId="7" applyNumberFormat="1" applyFont="1" applyFill="1" applyBorder="1" applyAlignment="1" applyProtection="1">
      <alignment horizontal="center" vertical="center" wrapText="1" shrinkToFit="1"/>
    </xf>
    <xf numFmtId="3" fontId="12" fillId="0" borderId="6" xfId="7" applyNumberFormat="1" applyFont="1" applyFill="1" applyBorder="1" applyAlignment="1" applyProtection="1">
      <alignment horizontal="center" vertical="center" wrapText="1" shrinkToFit="1"/>
    </xf>
    <xf numFmtId="165" fontId="12" fillId="0" borderId="6" xfId="7" applyNumberFormat="1" applyFont="1" applyFill="1" applyBorder="1" applyAlignment="1" applyProtection="1">
      <alignment horizontal="center" vertical="center" wrapText="1" shrinkToFit="1"/>
    </xf>
    <xf numFmtId="3" fontId="12" fillId="0" borderId="6" xfId="7" applyNumberFormat="1" applyFont="1" applyFill="1" applyBorder="1" applyAlignment="1" applyProtection="1">
      <alignment horizontal="center" vertical="center"/>
    </xf>
    <xf numFmtId="3" fontId="12" fillId="2" borderId="6" xfId="7" applyNumberFormat="1" applyFont="1" applyFill="1" applyBorder="1" applyAlignment="1" applyProtection="1">
      <alignment horizontal="center" vertical="center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0" fontId="4" fillId="0" borderId="6" xfId="16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7" applyNumberFormat="1" applyFont="1" applyFill="1" applyBorder="1" applyAlignment="1" applyProtection="1">
      <alignment horizontal="center" vertical="center"/>
      <protection locked="0"/>
    </xf>
    <xf numFmtId="3" fontId="17" fillId="0" borderId="6" xfId="7" applyNumberFormat="1" applyFont="1" applyFill="1" applyBorder="1" applyAlignment="1" applyProtection="1">
      <alignment horizontal="center"/>
      <protection locked="0"/>
    </xf>
    <xf numFmtId="3" fontId="17" fillId="0" borderId="6" xfId="7" applyNumberFormat="1" applyFont="1" applyFill="1" applyBorder="1" applyAlignment="1" applyProtection="1">
      <alignment horizontal="center" vertical="center"/>
    </xf>
    <xf numFmtId="164" fontId="17" fillId="0" borderId="6" xfId="7" applyNumberFormat="1" applyFont="1" applyFill="1" applyBorder="1" applyAlignment="1" applyProtection="1">
      <alignment horizontal="center" vertical="center"/>
    </xf>
    <xf numFmtId="3" fontId="17" fillId="0" borderId="6" xfId="7" applyNumberFormat="1" applyFont="1" applyFill="1" applyBorder="1" applyAlignment="1">
      <alignment horizontal="center" vertical="center"/>
    </xf>
    <xf numFmtId="3" fontId="17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0" fontId="4" fillId="2" borderId="6" xfId="5" applyFont="1" applyFill="1" applyBorder="1" applyAlignment="1">
      <alignment horizontal="left"/>
    </xf>
    <xf numFmtId="3" fontId="17" fillId="2" borderId="6" xfId="5" applyNumberFormat="1" applyFont="1" applyFill="1" applyBorder="1" applyAlignment="1">
      <alignment horizontal="center" vertical="center"/>
    </xf>
    <xf numFmtId="3" fontId="17" fillId="2" borderId="6" xfId="7" applyNumberFormat="1" applyFont="1" applyFill="1" applyBorder="1" applyAlignment="1" applyProtection="1">
      <alignment horizontal="center" vertical="center"/>
      <protection locked="0"/>
    </xf>
    <xf numFmtId="3" fontId="17" fillId="2" borderId="6" xfId="7" applyNumberFormat="1" applyFont="1" applyFill="1" applyBorder="1" applyAlignment="1" applyProtection="1">
      <alignment horizontal="center" vertical="center"/>
    </xf>
    <xf numFmtId="164" fontId="17" fillId="2" borderId="6" xfId="7" applyNumberFormat="1" applyFont="1" applyFill="1" applyBorder="1" applyAlignment="1" applyProtection="1">
      <alignment horizontal="center" vertical="center"/>
    </xf>
    <xf numFmtId="3" fontId="17" fillId="2" borderId="6" xfId="7" applyNumberFormat="1" applyFont="1" applyFill="1" applyBorder="1" applyAlignment="1">
      <alignment horizontal="center" vertical="center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0" fontId="4" fillId="0" borderId="6" xfId="5" applyFont="1" applyFill="1" applyBorder="1" applyAlignment="1">
      <alignment horizontal="left" wrapText="1"/>
    </xf>
    <xf numFmtId="3" fontId="17" fillId="0" borderId="6" xfId="5" applyNumberFormat="1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3" fillId="0" borderId="0" xfId="7" applyNumberFormat="1" applyFont="1" applyFill="1" applyBorder="1" applyAlignment="1" applyProtection="1">
      <alignment horizontal="right"/>
      <protection locked="0"/>
    </xf>
    <xf numFmtId="3" fontId="17" fillId="0" borderId="6" xfId="17" applyNumberFormat="1" applyFont="1" applyFill="1" applyBorder="1" applyAlignment="1">
      <alignment horizontal="center"/>
    </xf>
    <xf numFmtId="1" fontId="2" fillId="2" borderId="0" xfId="7" applyNumberFormat="1" applyFont="1" applyFill="1" applyAlignment="1" applyProtection="1">
      <alignment wrapText="1"/>
      <protection locked="0"/>
    </xf>
    <xf numFmtId="1" fontId="2" fillId="2" borderId="0" xfId="7" applyNumberFormat="1" applyFont="1" applyFill="1" applyAlignment="1" applyProtection="1">
      <alignment horizontal="center" wrapText="1"/>
      <protection locked="0"/>
    </xf>
    <xf numFmtId="1" fontId="46" fillId="0" borderId="1" xfId="7" applyNumberFormat="1" applyFont="1" applyFill="1" applyBorder="1" applyAlignment="1" applyProtection="1">
      <protection locked="0"/>
    </xf>
    <xf numFmtId="1" fontId="46" fillId="2" borderId="1" xfId="7" applyNumberFormat="1" applyFont="1" applyFill="1" applyBorder="1" applyAlignment="1" applyProtection="1">
      <protection locked="0"/>
    </xf>
    <xf numFmtId="1" fontId="47" fillId="0" borderId="0" xfId="7" applyNumberFormat="1" applyFont="1" applyFill="1" applyProtection="1">
      <protection locked="0"/>
    </xf>
    <xf numFmtId="1" fontId="47" fillId="0" borderId="0" xfId="7" applyNumberFormat="1" applyFont="1" applyFill="1" applyBorder="1" applyAlignment="1" applyProtection="1">
      <protection locked="0"/>
    </xf>
    <xf numFmtId="1" fontId="10" fillId="2" borderId="5" xfId="7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7" applyNumberFormat="1" applyFont="1" applyFill="1" applyBorder="1" applyAlignment="1" applyProtection="1">
      <alignment horizontal="center" vertical="center" wrapText="1"/>
      <protection locked="0"/>
    </xf>
    <xf numFmtId="164" fontId="12" fillId="2" borderId="6" xfId="7" applyNumberFormat="1" applyFont="1" applyFill="1" applyBorder="1" applyAlignment="1" applyProtection="1">
      <alignment horizontal="center" vertical="center"/>
    </xf>
    <xf numFmtId="165" fontId="12" fillId="2" borderId="6" xfId="7" applyNumberFormat="1" applyFont="1" applyFill="1" applyBorder="1" applyAlignment="1" applyProtection="1">
      <alignment horizontal="center" vertical="center"/>
      <protection locked="0"/>
    </xf>
    <xf numFmtId="165" fontId="17" fillId="2" borderId="6" xfId="7" applyNumberFormat="1" applyFont="1" applyFill="1" applyBorder="1" applyAlignment="1" applyProtection="1">
      <alignment horizontal="center" vertical="center"/>
      <protection locked="0"/>
    </xf>
    <xf numFmtId="1" fontId="48" fillId="0" borderId="0" xfId="18" applyNumberFormat="1" applyFont="1" applyBorder="1" applyAlignment="1" applyProtection="1">
      <protection locked="0"/>
    </xf>
    <xf numFmtId="1" fontId="2" fillId="0" borderId="0" xfId="18" applyNumberFormat="1" applyFont="1" applyAlignment="1" applyProtection="1">
      <alignment wrapText="1"/>
      <protection locked="0"/>
    </xf>
    <xf numFmtId="1" fontId="2" fillId="0" borderId="0" xfId="18" applyNumberFormat="1" applyFont="1" applyFill="1" applyAlignment="1" applyProtection="1">
      <alignment wrapText="1"/>
      <protection locked="0"/>
    </xf>
    <xf numFmtId="1" fontId="1" fillId="0" borderId="0" xfId="18" applyNumberFormat="1" applyFont="1" applyProtection="1">
      <protection locked="0"/>
    </xf>
    <xf numFmtId="1" fontId="5" fillId="0" borderId="0" xfId="18" applyNumberFormat="1" applyFont="1" applyAlignment="1" applyProtection="1">
      <alignment horizontal="center" vertical="center" wrapText="1"/>
      <protection locked="0"/>
    </xf>
    <xf numFmtId="1" fontId="5" fillId="0" borderId="0" xfId="18" applyNumberFormat="1" applyFont="1" applyFill="1" applyAlignment="1" applyProtection="1">
      <alignment horizontal="center" vertical="center" wrapText="1"/>
      <protection locked="0"/>
    </xf>
    <xf numFmtId="1" fontId="46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46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47" fillId="0" borderId="0" xfId="18" applyNumberFormat="1" applyFont="1" applyProtection="1">
      <protection locked="0"/>
    </xf>
    <xf numFmtId="1" fontId="47" fillId="0" borderId="0" xfId="18" applyNumberFormat="1" applyFont="1" applyBorder="1" applyAlignment="1" applyProtection="1">
      <protection locked="0"/>
    </xf>
    <xf numFmtId="1" fontId="1" fillId="0" borderId="0" xfId="18" applyNumberFormat="1" applyFont="1" applyBorder="1" applyAlignment="1" applyProtection="1">
      <protection locked="0"/>
    </xf>
    <xf numFmtId="1" fontId="47" fillId="0" borderId="6" xfId="18" applyNumberFormat="1" applyFont="1" applyFill="1" applyBorder="1" applyAlignment="1" applyProtection="1">
      <alignment horizontal="center"/>
    </xf>
    <xf numFmtId="1" fontId="47" fillId="2" borderId="6" xfId="18" applyNumberFormat="1" applyFont="1" applyFill="1" applyBorder="1" applyAlignment="1" applyProtection="1">
      <alignment horizontal="center"/>
    </xf>
    <xf numFmtId="1" fontId="47" fillId="2" borderId="0" xfId="18" applyNumberFormat="1" applyFont="1" applyFill="1" applyBorder="1" applyAlignment="1" applyProtection="1">
      <alignment horizontal="center"/>
    </xf>
    <xf numFmtId="1" fontId="47" fillId="0" borderId="0" xfId="18" applyNumberFormat="1" applyFont="1" applyFill="1" applyBorder="1" applyAlignment="1" applyProtection="1">
      <alignment horizontal="center"/>
    </xf>
    <xf numFmtId="3" fontId="12" fillId="2" borderId="6" xfId="18" applyNumberFormat="1" applyFont="1" applyFill="1" applyBorder="1" applyAlignment="1" applyProtection="1">
      <alignment horizontal="center" vertical="center"/>
    </xf>
    <xf numFmtId="3" fontId="12" fillId="0" borderId="6" xfId="18" applyNumberFormat="1" applyFont="1" applyFill="1" applyBorder="1" applyAlignment="1" applyProtection="1">
      <alignment horizontal="center" vertical="center"/>
    </xf>
    <xf numFmtId="3" fontId="17" fillId="2" borderId="6" xfId="18" applyNumberFormat="1" applyFont="1" applyFill="1" applyBorder="1" applyAlignment="1" applyProtection="1">
      <alignment horizontal="center" vertical="center"/>
    </xf>
    <xf numFmtId="164" fontId="11" fillId="2" borderId="0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Border="1" applyAlignment="1" applyProtection="1">
      <alignment horizontal="center" vertic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42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3" fontId="17" fillId="0" borderId="6" xfId="5" applyNumberFormat="1" applyFont="1" applyFill="1" applyBorder="1" applyAlignment="1">
      <alignment horizontal="center" vertical="center"/>
    </xf>
    <xf numFmtId="1" fontId="11" fillId="0" borderId="0" xfId="18" applyNumberFormat="1" applyFont="1" applyAlignment="1" applyProtection="1">
      <alignment horizontal="right"/>
      <protection locked="0"/>
    </xf>
    <xf numFmtId="1" fontId="13" fillId="0" borderId="2" xfId="18" applyNumberFormat="1" applyFont="1" applyBorder="1" applyAlignment="1" applyProtection="1">
      <protection locked="0"/>
    </xf>
    <xf numFmtId="1" fontId="13" fillId="0" borderId="7" xfId="18" applyNumberFormat="1" applyFont="1" applyBorder="1" applyAlignment="1" applyProtection="1">
      <protection locked="0"/>
    </xf>
    <xf numFmtId="1" fontId="13" fillId="0" borderId="5" xfId="18" applyNumberFormat="1" applyFont="1" applyBorder="1" applyAlignment="1" applyProtection="1">
      <protection locked="0"/>
    </xf>
    <xf numFmtId="1" fontId="10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5" xfId="18" applyNumberFormat="1" applyFont="1" applyFill="1" applyBorder="1" applyAlignment="1" applyProtection="1">
      <alignment horizontal="center" vertical="center"/>
      <protection locked="0"/>
    </xf>
    <xf numFmtId="1" fontId="10" fillId="0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Border="1" applyAlignment="1" applyProtection="1">
      <alignment horizontal="center" vertical="center"/>
      <protection locked="0"/>
    </xf>
    <xf numFmtId="164" fontId="8" fillId="2" borderId="0" xfId="18" applyNumberFormat="1" applyFont="1" applyFill="1" applyBorder="1" applyAlignment="1" applyProtection="1">
      <alignment horizontal="center" vertical="center"/>
    </xf>
    <xf numFmtId="164" fontId="8" fillId="0" borderId="0" xfId="18" applyNumberFormat="1" applyFont="1" applyBorder="1" applyAlignment="1" applyProtection="1">
      <alignment horizontal="center" vertical="center"/>
    </xf>
    <xf numFmtId="1" fontId="2" fillId="0" borderId="0" xfId="18" applyNumberFormat="1" applyFont="1" applyFill="1" applyBorder="1" applyAlignment="1" applyProtection="1">
      <alignment vertical="center"/>
      <protection locked="0"/>
    </xf>
    <xf numFmtId="3" fontId="17" fillId="0" borderId="6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Fill="1" applyBorder="1" applyAlignment="1" applyProtection="1">
      <alignment horizontal="center" vertical="center"/>
    </xf>
    <xf numFmtId="0" fontId="49" fillId="0" borderId="0" xfId="13" applyFont="1" applyFill="1" applyBorder="1"/>
    <xf numFmtId="0" fontId="50" fillId="0" borderId="6" xfId="13" applyFont="1" applyFill="1" applyBorder="1" applyAlignment="1">
      <alignment horizontal="center" wrapText="1"/>
    </xf>
    <xf numFmtId="1" fontId="50" fillId="0" borderId="6" xfId="13" applyNumberFormat="1" applyFont="1" applyFill="1" applyBorder="1" applyAlignment="1">
      <alignment horizontal="center" wrapText="1"/>
    </xf>
    <xf numFmtId="0" fontId="50" fillId="0" borderId="0" xfId="13" applyFont="1" applyFill="1" applyAlignment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22" fillId="0" borderId="0" xfId="9" applyFont="1" applyFill="1" applyAlignment="1">
      <alignment vertical="center" wrapText="1"/>
    </xf>
    <xf numFmtId="0" fontId="9" fillId="0" borderId="0" xfId="9" applyFont="1" applyFill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0" fontId="9" fillId="0" borderId="0" xfId="8" applyFont="1" applyFill="1"/>
    <xf numFmtId="165" fontId="7" fillId="0" borderId="6" xfId="10" applyNumberFormat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3" applyFont="1" applyFill="1" applyBorder="1" applyAlignment="1">
      <alignment vertical="top"/>
    </xf>
    <xf numFmtId="3" fontId="17" fillId="0" borderId="6" xfId="14" applyNumberFormat="1" applyFont="1" applyFill="1" applyBorder="1" applyAlignment="1">
      <alignment horizontal="center" vertical="center"/>
    </xf>
    <xf numFmtId="0" fontId="27" fillId="0" borderId="6" xfId="13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3" fillId="0" borderId="0" xfId="9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164" fontId="7" fillId="0" borderId="6" xfId="8" applyNumberFormat="1" applyFont="1" applyFill="1" applyBorder="1" applyAlignment="1">
      <alignment horizontal="center" vertical="center" wrapText="1"/>
    </xf>
    <xf numFmtId="164" fontId="7" fillId="0" borderId="0" xfId="8" applyNumberFormat="1" applyFont="1" applyFill="1" applyBorder="1" applyAlignment="1">
      <alignment horizontal="center" vertical="center" wrapText="1"/>
    </xf>
    <xf numFmtId="165" fontId="11" fillId="0" borderId="0" xfId="9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3" fillId="0" borderId="0" xfId="8" applyNumberFormat="1" applyFont="1"/>
    <xf numFmtId="165" fontId="7" fillId="0" borderId="6" xfId="1" applyNumberFormat="1" applyFont="1" applyFill="1" applyBorder="1" applyAlignment="1">
      <alignment horizontal="center" vertical="center"/>
    </xf>
    <xf numFmtId="164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1" fontId="11" fillId="0" borderId="0" xfId="18" applyNumberFormat="1" applyFont="1" applyAlignment="1" applyProtection="1">
      <alignment horizontal="right" vertical="top"/>
      <protection locked="0"/>
    </xf>
    <xf numFmtId="0" fontId="28" fillId="0" borderId="0" xfId="13" applyFont="1" applyFill="1" applyAlignment="1">
      <alignment horizontal="center" vertical="top"/>
    </xf>
    <xf numFmtId="164" fontId="12" fillId="0" borderId="6" xfId="7" applyNumberFormat="1" applyFont="1" applyFill="1" applyBorder="1" applyAlignment="1" applyProtection="1">
      <alignment horizontal="center" vertical="center"/>
    </xf>
    <xf numFmtId="165" fontId="12" fillId="0" borderId="6" xfId="7" applyNumberFormat="1" applyFont="1" applyFill="1" applyBorder="1" applyAlignment="1" applyProtection="1">
      <alignment horizontal="center" vertical="center"/>
      <protection locked="0"/>
    </xf>
    <xf numFmtId="165" fontId="17" fillId="0" borderId="6" xfId="7" applyNumberFormat="1" applyFont="1" applyFill="1" applyBorder="1" applyAlignment="1" applyProtection="1">
      <alignment horizontal="center" vertical="center"/>
      <protection locked="0"/>
    </xf>
    <xf numFmtId="164" fontId="17" fillId="2" borderId="6" xfId="18" applyNumberFormat="1" applyFont="1" applyFill="1" applyBorder="1" applyAlignment="1" applyProtection="1">
      <alignment horizontal="center" vertical="center"/>
    </xf>
    <xf numFmtId="164" fontId="12" fillId="2" borderId="6" xfId="18" applyNumberFormat="1" applyFont="1" applyFill="1" applyBorder="1" applyAlignment="1" applyProtection="1">
      <alignment horizontal="center" vertical="center"/>
    </xf>
    <xf numFmtId="1" fontId="5" fillId="0" borderId="6" xfId="8" applyNumberFormat="1" applyFont="1" applyFill="1" applyBorder="1" applyAlignment="1">
      <alignment horizontal="center" vertical="center" wrapText="1"/>
    </xf>
    <xf numFmtId="3" fontId="6" fillId="0" borderId="6" xfId="8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2" fillId="0" borderId="6" xfId="19" applyNumberFormat="1" applyFont="1" applyFill="1" applyBorder="1" applyAlignment="1" applyProtection="1">
      <alignment horizontal="left" vertical="center" wrapText="1" shrinkToFit="1"/>
    </xf>
    <xf numFmtId="0" fontId="4" fillId="0" borderId="6" xfId="16" applyFont="1" applyFill="1" applyBorder="1" applyAlignment="1">
      <alignment horizontal="left" vertical="center"/>
    </xf>
    <xf numFmtId="0" fontId="4" fillId="0" borderId="6" xfId="5" applyFont="1" applyFill="1" applyBorder="1" applyAlignment="1">
      <alignment horizontal="left" vertical="center"/>
    </xf>
    <xf numFmtId="0" fontId="4" fillId="0" borderId="2" xfId="5" applyFont="1" applyFill="1" applyBorder="1" applyAlignment="1">
      <alignment horizontal="left" vertical="center" wrapText="1"/>
    </xf>
    <xf numFmtId="0" fontId="4" fillId="0" borderId="6" xfId="5" applyFont="1" applyFill="1" applyBorder="1" applyAlignment="1">
      <alignment horizontal="left" vertical="center" wrapText="1"/>
    </xf>
    <xf numFmtId="0" fontId="31" fillId="0" borderId="6" xfId="13" applyFont="1" applyFill="1" applyBorder="1"/>
    <xf numFmtId="1" fontId="6" fillId="0" borderId="6" xfId="1" applyNumberFormat="1" applyFont="1" applyFill="1" applyBorder="1" applyAlignment="1">
      <alignment horizontal="center" vertical="center"/>
    </xf>
    <xf numFmtId="1" fontId="5" fillId="0" borderId="6" xfId="9" applyNumberFormat="1" applyFont="1" applyFill="1" applyBorder="1" applyAlignment="1">
      <alignment horizontal="center" vertical="center" wrapText="1"/>
    </xf>
    <xf numFmtId="1" fontId="5" fillId="2" borderId="6" xfId="8" applyNumberFormat="1" applyFont="1" applyFill="1" applyBorder="1" applyAlignment="1">
      <alignment horizontal="center" vertical="center" wrapText="1"/>
    </xf>
    <xf numFmtId="1" fontId="5" fillId="0" borderId="6" xfId="10" applyNumberFormat="1" applyFont="1" applyFill="1" applyBorder="1" applyAlignment="1">
      <alignment horizontal="center" vertical="center" wrapText="1"/>
    </xf>
    <xf numFmtId="1" fontId="6" fillId="0" borderId="6" xfId="10" applyNumberFormat="1" applyFont="1" applyFill="1" applyBorder="1" applyAlignment="1">
      <alignment horizontal="center" vertical="center"/>
    </xf>
    <xf numFmtId="1" fontId="4" fillId="0" borderId="6" xfId="7" applyNumberFormat="1" applyFont="1" applyFill="1" applyBorder="1" applyAlignment="1" applyProtection="1">
      <alignment horizontal="left" wrapText="1" shrinkToFit="1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1" fontId="6" fillId="0" borderId="6" xfId="8" applyNumberFormat="1" applyFont="1" applyFill="1" applyBorder="1" applyAlignment="1">
      <alignment horizontal="center" vertical="center" wrapText="1"/>
    </xf>
    <xf numFmtId="1" fontId="4" fillId="0" borderId="3" xfId="7" applyNumberFormat="1" applyFont="1" applyFill="1" applyBorder="1" applyAlignment="1" applyProtection="1">
      <alignment horizontal="left" wrapText="1" shrinkToFit="1"/>
      <protection locked="0"/>
    </xf>
    <xf numFmtId="3" fontId="7" fillId="0" borderId="6" xfId="8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/>
    </xf>
    <xf numFmtId="3" fontId="7" fillId="0" borderId="6" xfId="1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31" fillId="0" borderId="6" xfId="13" applyFont="1" applyFill="1" applyBorder="1" applyAlignment="1">
      <alignment horizontal="center"/>
    </xf>
    <xf numFmtId="0" fontId="32" fillId="0" borderId="6" xfId="13" applyFont="1" applyFill="1" applyBorder="1" applyAlignment="1">
      <alignment horizontal="center"/>
    </xf>
    <xf numFmtId="165" fontId="17" fillId="0" borderId="6" xfId="7" applyNumberFormat="1" applyFont="1" applyFill="1" applyBorder="1" applyAlignment="1" applyProtection="1">
      <alignment horizontal="center" vertical="center" wrapText="1" shrinkToFit="1"/>
    </xf>
    <xf numFmtId="1" fontId="4" fillId="0" borderId="6" xfId="7" applyNumberFormat="1" applyFont="1" applyFill="1" applyBorder="1" applyAlignment="1" applyProtection="1">
      <alignment horizontal="center" wrapText="1" shrinkToFit="1"/>
      <protection locked="0"/>
    </xf>
    <xf numFmtId="1" fontId="4" fillId="0" borderId="6" xfId="7" applyNumberFormat="1" applyFont="1" applyFill="1" applyBorder="1" applyAlignment="1" applyProtection="1">
      <alignment horizontal="center"/>
      <protection locked="0"/>
    </xf>
    <xf numFmtId="3" fontId="4" fillId="0" borderId="6" xfId="7" applyNumberFormat="1" applyFont="1" applyFill="1" applyBorder="1" applyAlignment="1" applyProtection="1">
      <alignment horizontal="center"/>
      <protection locked="0"/>
    </xf>
    <xf numFmtId="3" fontId="17" fillId="0" borderId="6" xfId="7" applyNumberFormat="1" applyFont="1" applyFill="1" applyBorder="1" applyAlignment="1" applyProtection="1">
      <alignment horizontal="center" vertical="center" wrapText="1" shrinkToFi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3" fontId="32" fillId="0" borderId="0" xfId="13" applyNumberFormat="1" applyFont="1" applyFill="1" applyAlignment="1">
      <alignment horizontal="center"/>
    </xf>
    <xf numFmtId="0" fontId="32" fillId="0" borderId="0" xfId="13" applyFont="1" applyFill="1" applyAlignment="1">
      <alignment horizontal="center"/>
    </xf>
    <xf numFmtId="0" fontId="31" fillId="0" borderId="6" xfId="15" applyFont="1" applyFill="1" applyBorder="1" applyAlignment="1">
      <alignment horizontal="center"/>
    </xf>
    <xf numFmtId="0" fontId="29" fillId="0" borderId="6" xfId="15" applyFont="1" applyFill="1" applyBorder="1" applyAlignment="1">
      <alignment horizontal="center"/>
    </xf>
    <xf numFmtId="0" fontId="29" fillId="0" borderId="0" xfId="15" applyFont="1" applyFill="1" applyAlignment="1">
      <alignment horizontal="center"/>
    </xf>
    <xf numFmtId="0" fontId="40" fillId="0" borderId="6" xfId="13" applyFont="1" applyFill="1" applyBorder="1" applyAlignment="1">
      <alignment horizontal="center"/>
    </xf>
    <xf numFmtId="0" fontId="29" fillId="0" borderId="6" xfId="13" applyFont="1" applyFill="1" applyBorder="1" applyAlignment="1">
      <alignment horizontal="center"/>
    </xf>
    <xf numFmtId="0" fontId="40" fillId="0" borderId="0" xfId="13" applyFont="1" applyFill="1" applyAlignment="1">
      <alignment horizontal="center"/>
    </xf>
    <xf numFmtId="1" fontId="46" fillId="0" borderId="1" xfId="18" applyNumberFormat="1" applyFont="1" applyBorder="1" applyAlignment="1" applyProtection="1">
      <alignment horizontal="center"/>
      <protection locked="0"/>
    </xf>
    <xf numFmtId="1" fontId="4" fillId="0" borderId="0" xfId="18" applyNumberFormat="1" applyFont="1" applyFill="1" applyBorder="1" applyAlignment="1" applyProtection="1">
      <alignment horizontal="center"/>
      <protection locked="0"/>
    </xf>
    <xf numFmtId="165" fontId="2" fillId="0" borderId="0" xfId="18" applyNumberFormat="1" applyFont="1" applyAlignment="1" applyProtection="1">
      <alignment wrapText="1"/>
      <protection locked="0"/>
    </xf>
    <xf numFmtId="165" fontId="5" fillId="0" borderId="0" xfId="18" applyNumberFormat="1" applyFont="1" applyAlignment="1" applyProtection="1">
      <alignment horizontal="center" vertical="center" wrapText="1"/>
      <protection locked="0"/>
    </xf>
    <xf numFmtId="165" fontId="1" fillId="0" borderId="1" xfId="18" applyNumberFormat="1" applyFont="1" applyFill="1" applyBorder="1" applyAlignment="1" applyProtection="1">
      <alignment horizontal="center"/>
      <protection locked="0"/>
    </xf>
    <xf numFmtId="165" fontId="1" fillId="2" borderId="5" xfId="18" applyNumberFormat="1" applyFont="1" applyFill="1" applyBorder="1" applyAlignment="1" applyProtection="1">
      <alignment horizontal="center" vertical="center"/>
      <protection locked="0"/>
    </xf>
    <xf numFmtId="165" fontId="47" fillId="2" borderId="6" xfId="18" applyNumberFormat="1" applyFont="1" applyFill="1" applyBorder="1" applyAlignment="1" applyProtection="1">
      <alignment horizontal="center"/>
    </xf>
    <xf numFmtId="165" fontId="12" fillId="2" borderId="6" xfId="18" applyNumberFormat="1" applyFont="1" applyFill="1" applyBorder="1" applyAlignment="1" applyProtection="1">
      <alignment horizontal="center" vertical="center"/>
    </xf>
    <xf numFmtId="165" fontId="17" fillId="2" borderId="6" xfId="18" applyNumberFormat="1" applyFont="1" applyFill="1" applyBorder="1" applyAlignment="1" applyProtection="1">
      <alignment horizontal="center" vertical="center"/>
    </xf>
    <xf numFmtId="165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6" xfId="0" applyNumberFormat="1" applyFont="1" applyFill="1" applyBorder="1" applyAlignment="1" applyProtection="1">
      <alignment horizontal="right" vertical="center"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8" applyNumberFormat="1" applyFont="1" applyFill="1" applyBorder="1" applyAlignment="1">
      <alignment horizontal="center" vertical="center" wrapText="1"/>
    </xf>
    <xf numFmtId="0" fontId="5" fillId="0" borderId="4" xfId="9" applyNumberFormat="1" applyFont="1" applyFill="1" applyBorder="1" applyAlignment="1">
      <alignment horizontal="center" vertical="center" wrapText="1"/>
    </xf>
    <xf numFmtId="0" fontId="5" fillId="0" borderId="6" xfId="9" applyNumberFormat="1" applyFont="1" applyFill="1" applyBorder="1" applyAlignment="1">
      <alignment horizontal="center" vertical="center" wrapText="1"/>
    </xf>
    <xf numFmtId="0" fontId="5" fillId="0" borderId="6" xfId="8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0" fontId="5" fillId="0" borderId="4" xfId="8" applyNumberFormat="1" applyFont="1" applyFill="1" applyBorder="1" applyAlignment="1">
      <alignment horizontal="center" vertical="center"/>
    </xf>
    <xf numFmtId="0" fontId="5" fillId="0" borderId="6" xfId="8" applyNumberFormat="1" applyFont="1" applyFill="1" applyBorder="1" applyAlignment="1">
      <alignment horizontal="center" vertical="center"/>
    </xf>
    <xf numFmtId="164" fontId="17" fillId="0" borderId="6" xfId="7" applyNumberFormat="1" applyFont="1" applyFill="1" applyBorder="1" applyAlignment="1" applyProtection="1">
      <alignment horizontal="center" vertical="center" wrapText="1" shrinkToFit="1"/>
    </xf>
    <xf numFmtId="164" fontId="12" fillId="0" borderId="6" xfId="7" applyNumberFormat="1" applyFont="1" applyFill="1" applyBorder="1" applyAlignment="1" applyProtection="1">
      <alignment horizontal="center" vertical="center" wrapText="1" shrinkToFit="1"/>
    </xf>
    <xf numFmtId="0" fontId="17" fillId="0" borderId="6" xfId="0" applyFont="1" applyBorder="1"/>
    <xf numFmtId="3" fontId="4" fillId="0" borderId="6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/>
    <xf numFmtId="0" fontId="4" fillId="0" borderId="6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166" fontId="17" fillId="0" borderId="6" xfId="0" applyNumberFormat="1" applyFont="1" applyFill="1" applyBorder="1" applyAlignment="1">
      <alignment vertical="center" wrapText="1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0" fontId="17" fillId="0" borderId="6" xfId="17" applyFont="1" applyBorder="1"/>
    <xf numFmtId="3" fontId="12" fillId="0" borderId="6" xfId="13" applyNumberFormat="1" applyFont="1" applyFill="1" applyBorder="1" applyAlignment="1">
      <alignment horizontal="center" vertical="center"/>
    </xf>
    <xf numFmtId="164" fontId="12" fillId="0" borderId="6" xfId="13" applyNumberFormat="1" applyFont="1" applyFill="1" applyBorder="1" applyAlignment="1">
      <alignment horizontal="center" vertical="center"/>
    </xf>
    <xf numFmtId="3" fontId="17" fillId="0" borderId="6" xfId="13" applyNumberFormat="1" applyFont="1" applyFill="1" applyBorder="1" applyAlignment="1">
      <alignment horizontal="center" vertical="center"/>
    </xf>
    <xf numFmtId="164" fontId="17" fillId="0" borderId="6" xfId="13" applyNumberFormat="1" applyFont="1" applyFill="1" applyBorder="1" applyAlignment="1">
      <alignment horizontal="center" vertical="center"/>
    </xf>
    <xf numFmtId="3" fontId="54" fillId="0" borderId="6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0" xfId="8" applyNumberFormat="1" applyFont="1" applyFill="1"/>
    <xf numFmtId="3" fontId="5" fillId="0" borderId="6" xfId="13" applyNumberFormat="1" applyFont="1" applyFill="1" applyBorder="1" applyAlignment="1">
      <alignment horizontal="center" vertical="center"/>
    </xf>
    <xf numFmtId="3" fontId="54" fillId="0" borderId="3" xfId="17" applyNumberFormat="1" applyFont="1" applyFill="1" applyBorder="1" applyAlignment="1">
      <alignment horizontal="center"/>
    </xf>
    <xf numFmtId="3" fontId="54" fillId="0" borderId="6" xfId="17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1" fontId="11" fillId="0" borderId="0" xfId="18" applyNumberFormat="1" applyFont="1" applyFill="1" applyAlignment="1" applyProtection="1">
      <alignment horizontal="right" vertical="top"/>
      <protection locked="0"/>
    </xf>
    <xf numFmtId="1" fontId="55" fillId="0" borderId="1" xfId="7" applyNumberFormat="1" applyFont="1" applyFill="1" applyBorder="1" applyAlignment="1" applyProtection="1">
      <alignment horizontal="right"/>
      <protection locked="0"/>
    </xf>
    <xf numFmtId="1" fontId="42" fillId="0" borderId="1" xfId="7" applyNumberFormat="1" applyFont="1" applyFill="1" applyBorder="1" applyAlignment="1" applyProtection="1">
      <alignment horizontal="center"/>
      <protection locked="0"/>
    </xf>
    <xf numFmtId="1" fontId="10" fillId="0" borderId="5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8" applyFont="1" applyAlignment="1">
      <alignment horizontal="center" vertical="top" wrapText="1"/>
    </xf>
    <xf numFmtId="6" fontId="5" fillId="0" borderId="2" xfId="8" applyNumberFormat="1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4" fillId="0" borderId="0" xfId="13" applyFont="1" applyFill="1" applyBorder="1" applyAlignment="1">
      <alignment horizontal="center" vertical="center" wrapText="1"/>
    </xf>
    <xf numFmtId="0" fontId="25" fillId="0" borderId="1" xfId="13" applyFont="1" applyFill="1" applyBorder="1" applyAlignment="1">
      <alignment horizontal="center" vertical="top"/>
    </xf>
    <xf numFmtId="0" fontId="24" fillId="0" borderId="6" xfId="13" applyFont="1" applyFill="1" applyBorder="1" applyAlignment="1">
      <alignment horizontal="center" vertical="center" wrapText="1"/>
    </xf>
    <xf numFmtId="0" fontId="34" fillId="0" borderId="6" xfId="13" applyFont="1" applyFill="1" applyBorder="1" applyAlignment="1">
      <alignment horizontal="center" vertical="center" wrapText="1"/>
    </xf>
    <xf numFmtId="49" fontId="40" fillId="0" borderId="6" xfId="13" applyNumberFormat="1" applyFont="1" applyFill="1" applyBorder="1" applyAlignment="1">
      <alignment horizontal="center" vertical="center" wrapText="1"/>
    </xf>
    <xf numFmtId="0" fontId="29" fillId="0" borderId="6" xfId="13" applyFont="1" applyFill="1" applyBorder="1" applyAlignment="1">
      <alignment horizontal="center" vertical="center" wrapText="1"/>
    </xf>
    <xf numFmtId="0" fontId="25" fillId="0" borderId="0" xfId="13" applyFont="1" applyFill="1" applyBorder="1" applyAlignment="1">
      <alignment horizontal="center" vertical="top"/>
    </xf>
    <xf numFmtId="0" fontId="34" fillId="0" borderId="3" xfId="13" applyFont="1" applyFill="1" applyBorder="1" applyAlignment="1">
      <alignment horizontal="center" vertical="center" wrapText="1"/>
    </xf>
    <xf numFmtId="0" fontId="34" fillId="0" borderId="15" xfId="13" applyFont="1" applyFill="1" applyBorder="1" applyAlignment="1">
      <alignment horizontal="center" vertical="center" wrapText="1"/>
    </xf>
    <xf numFmtId="0" fontId="34" fillId="0" borderId="4" xfId="13" applyFont="1" applyFill="1" applyBorder="1" applyAlignment="1">
      <alignment horizontal="center" vertical="center" wrapText="1"/>
    </xf>
    <xf numFmtId="0" fontId="25" fillId="0" borderId="1" xfId="13" applyFont="1" applyFill="1" applyBorder="1" applyAlignment="1">
      <alignment horizontal="right" vertical="top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4" fillId="0" borderId="2" xfId="13" applyFont="1" applyFill="1" applyBorder="1" applyAlignment="1">
      <alignment horizontal="center" vertical="center" wrapText="1"/>
    </xf>
    <xf numFmtId="0" fontId="24" fillId="0" borderId="7" xfId="13" applyFont="1" applyFill="1" applyBorder="1" applyAlignment="1">
      <alignment horizontal="center" vertical="center" wrapText="1"/>
    </xf>
    <xf numFmtId="0" fontId="24" fillId="0" borderId="5" xfId="13" applyFont="1" applyFill="1" applyBorder="1" applyAlignment="1">
      <alignment horizontal="center" vertical="center" wrapText="1"/>
    </xf>
    <xf numFmtId="6" fontId="40" fillId="0" borderId="6" xfId="13" applyNumberFormat="1" applyFont="1" applyFill="1" applyBorder="1" applyAlignment="1">
      <alignment horizontal="center" vertical="center" wrapText="1"/>
    </xf>
    <xf numFmtId="0" fontId="40" fillId="0" borderId="6" xfId="13" applyFont="1" applyFill="1" applyBorder="1" applyAlignment="1">
      <alignment horizontal="center" vertical="center" wrapText="1"/>
    </xf>
    <xf numFmtId="0" fontId="44" fillId="0" borderId="0" xfId="13" applyFont="1" applyFill="1" applyBorder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5" fillId="0" borderId="2" xfId="8" applyFont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7" applyNumberFormat="1" applyFont="1" applyFill="1" applyBorder="1" applyAlignment="1" applyProtection="1">
      <alignment horizontal="center"/>
      <protection locked="0"/>
    </xf>
    <xf numFmtId="1" fontId="13" fillId="0" borderId="7" xfId="7" applyNumberFormat="1" applyFont="1" applyFill="1" applyBorder="1" applyAlignment="1" applyProtection="1">
      <alignment horizontal="center"/>
      <protection locked="0"/>
    </xf>
    <xf numFmtId="1" fontId="13" fillId="0" borderId="5" xfId="7" applyNumberFormat="1" applyFont="1" applyFill="1" applyBorder="1" applyAlignment="1" applyProtection="1">
      <alignment horizontal="center"/>
      <protection locked="0"/>
    </xf>
    <xf numFmtId="0" fontId="34" fillId="0" borderId="9" xfId="13" applyFont="1" applyFill="1" applyBorder="1" applyAlignment="1">
      <alignment horizontal="center" vertical="center" wrapText="1"/>
    </xf>
    <xf numFmtId="0" fontId="34" fillId="0" borderId="10" xfId="13" applyFont="1" applyFill="1" applyBorder="1" applyAlignment="1">
      <alignment horizontal="center" vertical="center" wrapText="1"/>
    </xf>
    <xf numFmtId="0" fontId="34" fillId="0" borderId="11" xfId="13" applyFont="1" applyFill="1" applyBorder="1" applyAlignment="1">
      <alignment horizontal="center" vertical="center" wrapText="1"/>
    </xf>
    <xf numFmtId="0" fontId="34" fillId="0" borderId="13" xfId="13" applyFont="1" applyFill="1" applyBorder="1" applyAlignment="1">
      <alignment horizontal="center" vertical="center" wrapText="1"/>
    </xf>
    <xf numFmtId="0" fontId="34" fillId="0" borderId="0" xfId="13" applyFont="1" applyFill="1" applyBorder="1" applyAlignment="1">
      <alignment horizontal="center" vertical="center" wrapText="1"/>
    </xf>
    <xf numFmtId="0" fontId="34" fillId="0" borderId="14" xfId="13" applyFont="1" applyFill="1" applyBorder="1" applyAlignment="1">
      <alignment horizontal="center" vertical="center" wrapText="1"/>
    </xf>
    <xf numFmtId="0" fontId="34" fillId="0" borderId="8" xfId="13" applyFont="1" applyFill="1" applyBorder="1" applyAlignment="1">
      <alignment horizontal="center" vertical="center" wrapText="1"/>
    </xf>
    <xf numFmtId="0" fontId="34" fillId="0" borderId="1" xfId="13" applyFont="1" applyFill="1" applyBorder="1" applyAlignment="1">
      <alignment horizontal="center" vertical="center" wrapText="1"/>
    </xf>
    <xf numFmtId="0" fontId="34" fillId="0" borderId="12" xfId="13" applyFont="1" applyFill="1" applyBorder="1" applyAlignment="1">
      <alignment horizontal="center" vertical="center" wrapText="1"/>
    </xf>
    <xf numFmtId="1" fontId="12" fillId="0" borderId="9" xfId="7" applyNumberFormat="1" applyFont="1" applyFill="1" applyBorder="1" applyAlignment="1" applyProtection="1">
      <alignment horizontal="center" vertical="center" wrapText="1"/>
    </xf>
    <xf numFmtId="1" fontId="12" fillId="0" borderId="10" xfId="7" applyNumberFormat="1" applyFont="1" applyFill="1" applyBorder="1" applyAlignment="1" applyProtection="1">
      <alignment horizontal="center" vertical="center" wrapText="1"/>
    </xf>
    <xf numFmtId="1" fontId="12" fillId="0" borderId="11" xfId="7" applyNumberFormat="1" applyFont="1" applyFill="1" applyBorder="1" applyAlignment="1" applyProtection="1">
      <alignment horizontal="center" vertical="center" wrapText="1"/>
    </xf>
    <xf numFmtId="1" fontId="12" fillId="0" borderId="13" xfId="7" applyNumberFormat="1" applyFont="1" applyFill="1" applyBorder="1" applyAlignment="1" applyProtection="1">
      <alignment horizontal="center" vertical="center" wrapText="1"/>
    </xf>
    <xf numFmtId="1" fontId="12" fillId="0" borderId="0" xfId="7" applyNumberFormat="1" applyFont="1" applyFill="1" applyBorder="1" applyAlignment="1" applyProtection="1">
      <alignment horizontal="center" vertical="center" wrapText="1"/>
    </xf>
    <xf numFmtId="1" fontId="12" fillId="0" borderId="14" xfId="7" applyNumberFormat="1" applyFont="1" applyFill="1" applyBorder="1" applyAlignment="1" applyProtection="1">
      <alignment horizontal="center" vertical="center" wrapText="1"/>
    </xf>
    <xf numFmtId="1" fontId="12" fillId="0" borderId="8" xfId="7" applyNumberFormat="1" applyFont="1" applyFill="1" applyBorder="1" applyAlignment="1" applyProtection="1">
      <alignment horizontal="center" vertical="center" wrapText="1"/>
    </xf>
    <xf numFmtId="1" fontId="12" fillId="0" borderId="1" xfId="7" applyNumberFormat="1" applyFont="1" applyFill="1" applyBorder="1" applyAlignment="1" applyProtection="1">
      <alignment horizontal="center" vertical="center" wrapText="1"/>
    </xf>
    <xf numFmtId="1" fontId="12" fillId="0" borderId="12" xfId="7" applyNumberFormat="1" applyFont="1" applyFill="1" applyBorder="1" applyAlignment="1" applyProtection="1">
      <alignment horizontal="center" vertical="center" wrapText="1"/>
    </xf>
    <xf numFmtId="1" fontId="12" fillId="0" borderId="6" xfId="7" applyNumberFormat="1" applyFont="1" applyFill="1" applyBorder="1" applyAlignment="1" applyProtection="1">
      <alignment horizontal="center" vertical="center" wrapText="1"/>
    </xf>
    <xf numFmtId="1" fontId="12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9" applyFont="1" applyFill="1" applyBorder="1" applyAlignment="1">
      <alignment horizontal="center" vertical="top" wrapText="1"/>
    </xf>
    <xf numFmtId="0" fontId="30" fillId="0" borderId="0" xfId="13" applyFont="1" applyFill="1" applyBorder="1" applyAlignment="1">
      <alignment horizontal="center" vertical="top" wrapText="1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1" fontId="3" fillId="0" borderId="0" xfId="7" applyNumberFormat="1" applyFont="1" applyFill="1" applyAlignment="1" applyProtection="1">
      <alignment horizontal="center" wrapText="1"/>
      <protection locked="0"/>
    </xf>
    <xf numFmtId="0" fontId="19" fillId="0" borderId="0" xfId="8" applyFont="1" applyFill="1" applyAlignment="1">
      <alignment horizontal="center" vertical="top" wrapText="1"/>
    </xf>
    <xf numFmtId="0" fontId="52" fillId="0" borderId="0" xfId="8" applyFont="1" applyFill="1" applyAlignment="1">
      <alignment horizontal="center" vertical="top" wrapText="1"/>
    </xf>
    <xf numFmtId="0" fontId="19" fillId="0" borderId="1" xfId="9" applyFont="1" applyFill="1" applyBorder="1" applyAlignment="1">
      <alignment horizontal="center" vertical="top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15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" fontId="12" fillId="0" borderId="9" xfId="18" applyNumberFormat="1" applyFont="1" applyFill="1" applyBorder="1" applyAlignment="1" applyProtection="1">
      <alignment horizontal="center" vertical="center" wrapText="1"/>
    </xf>
    <xf numFmtId="1" fontId="12" fillId="0" borderId="10" xfId="18" applyNumberFormat="1" applyFont="1" applyFill="1" applyBorder="1" applyAlignment="1" applyProtection="1">
      <alignment horizontal="center" vertical="center" wrapText="1"/>
    </xf>
    <xf numFmtId="1" fontId="12" fillId="0" borderId="11" xfId="18" applyNumberFormat="1" applyFont="1" applyFill="1" applyBorder="1" applyAlignment="1" applyProtection="1">
      <alignment horizontal="center" vertical="center" wrapText="1"/>
    </xf>
    <xf numFmtId="1" fontId="12" fillId="0" borderId="8" xfId="18" applyNumberFormat="1" applyFont="1" applyFill="1" applyBorder="1" applyAlignment="1" applyProtection="1">
      <alignment horizontal="center" vertical="center" wrapText="1"/>
    </xf>
    <xf numFmtId="1" fontId="12" fillId="0" borderId="1" xfId="18" applyNumberFormat="1" applyFont="1" applyFill="1" applyBorder="1" applyAlignment="1" applyProtection="1">
      <alignment horizontal="center" vertical="center" wrapText="1"/>
    </xf>
    <xf numFmtId="1" fontId="12" fillId="0" borderId="12" xfId="18" applyNumberFormat="1" applyFont="1" applyFill="1" applyBorder="1" applyAlignment="1" applyProtection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2" fillId="2" borderId="9" xfId="18" applyNumberFormat="1" applyFont="1" applyFill="1" applyBorder="1" applyAlignment="1" applyProtection="1">
      <alignment horizontal="center" vertical="center" wrapText="1"/>
    </xf>
    <xf numFmtId="1" fontId="12" fillId="2" borderId="10" xfId="18" applyNumberFormat="1" applyFont="1" applyFill="1" applyBorder="1" applyAlignment="1" applyProtection="1">
      <alignment horizontal="center" vertical="center" wrapText="1"/>
    </xf>
    <xf numFmtId="1" fontId="12" fillId="2" borderId="11" xfId="18" applyNumberFormat="1" applyFont="1" applyFill="1" applyBorder="1" applyAlignment="1" applyProtection="1">
      <alignment horizontal="center" vertical="center" wrapText="1"/>
    </xf>
    <xf numFmtId="1" fontId="12" fillId="2" borderId="8" xfId="18" applyNumberFormat="1" applyFont="1" applyFill="1" applyBorder="1" applyAlignment="1" applyProtection="1">
      <alignment horizontal="center" vertical="center" wrapText="1"/>
    </xf>
    <xf numFmtId="1" fontId="12" fillId="2" borderId="1" xfId="18" applyNumberFormat="1" applyFont="1" applyFill="1" applyBorder="1" applyAlignment="1" applyProtection="1">
      <alignment horizontal="center" vertical="center" wrapText="1"/>
    </xf>
    <xf numFmtId="1" fontId="12" fillId="2" borderId="12" xfId="18" applyNumberFormat="1" applyFont="1" applyFill="1" applyBorder="1" applyAlignment="1" applyProtection="1">
      <alignment horizontal="center" vertical="center" wrapText="1"/>
    </xf>
    <xf numFmtId="1" fontId="12" fillId="2" borderId="6" xfId="18" applyNumberFormat="1" applyFont="1" applyFill="1" applyBorder="1" applyAlignment="1" applyProtection="1">
      <alignment horizontal="center" vertical="center" wrapText="1"/>
    </xf>
  </cellXfs>
  <cellStyles count="20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 9 2" xfId="19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26.xml"/><Relationship Id="rId47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25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24.xml"/><Relationship Id="rId45" Type="http://schemas.openxmlformats.org/officeDocument/2006/relationships/externalLink" Target="externalLinks/externalLink29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49" Type="http://schemas.openxmlformats.org/officeDocument/2006/relationships/externalLink" Target="externalLinks/externalLink3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4" Type="http://schemas.openxmlformats.org/officeDocument/2006/relationships/externalLink" Target="externalLinks/externalLink28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27.xml"/><Relationship Id="rId48" Type="http://schemas.openxmlformats.org/officeDocument/2006/relationships/externalLink" Target="externalLinks/externalLink3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90537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1\05\&#1047;&#1072;&#1090;&#1074;&#1077;&#1088;&#1076;&#1078;\&#1050;&#1074;&#1086;&#1090;&#1072;\&#1082;&#1074;&#1086;&#1090;&#1072;_statu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1\05\&#1047;&#1072;&#1090;&#1074;&#1077;&#1088;&#1076;&#1078;\&#1050;&#1074;&#1086;&#1090;&#1072;\oblik_social%20_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0\05\&#1110;&#1085;&#1074;&#1072;&#1083;\&#1053;&#1072;&#1076;%20&#1087;&#1086;&#1089;&#1083;_status&#173;_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0\05\&#1110;&#1085;&#1074;&#1072;&#1083;\posl_oblik_inval_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1\05\&#1047;&#1072;&#1090;&#1074;&#1077;&#1088;&#1076;&#1078;\&#1030;&#1085;&#1074;&#1072;&#1083;\&#1110;&#1085;&#1074;&#1072;&#1083;_statu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1\05\&#1047;&#1072;&#1090;&#1074;&#1077;&#1088;&#1076;&#1078;\&#1030;&#1085;&#1074;&#1072;&#1083;\oblik_inv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0\04\&#1047;&#1072;&#1090;&#1074;&#1077;&#1088;&#1076;&#1078;\&#1052;&#1086;&#1083;&#1086;&#1076;&#1100;\&#1052;&#1086;&#1083;&#1086;&#1076;&#1100;_statu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0\05\&#1047;&#1072;&#1090;&#1074;&#1077;&#1088;&#1076;&#1078;\&#1052;&#1086;&#1083;&#1086;&#1076;&#1100;\oblik_&#1052;&#1086;&#1083;&#1086;&#1076;&#110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1\05\&#1047;&#1072;&#1090;&#1074;&#1077;&#1088;&#1076;&#1078;\&#1052;&#1086;&#1083;&#1086;&#1076;&#1100;\&#1052;&#1086;&#1083;&#1086;&#1076;&#1100;_statu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1\05\&#1047;&#1072;&#1090;&#1074;&#1077;&#1088;&#1076;&#1078;\&#1052;&#1086;&#1083;&#1086;&#1076;&#1100;\oblik_&#1084;&#1086;&#1083;&#1086;&#1076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0\05\&#1047;&#1072;&#1090;&#1074;&#1077;&#1088;&#1076;&#1078;\&#1043;&#1077;&#1085;&#1076;&#1077;&#1088;\posl_oblik_woman_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1\05\&#1047;&#1072;&#1090;&#1074;&#1077;&#1088;&#1076;&#1078;\&#1043;&#1077;&#1085;&#1076;&#1077;&#1088;\soblik_&#1078;&#1110;&#1085;&#1082;&#108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1PN/2020/&#1087;&#1086;&#1089;&#1083;&#1091;&#1075;&#1080;%20&#1044;&#1062;&#1047;/&#1044;&#1086;&#1076;&#1072;&#1090;&#1086;&#1082;_2020_0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1PN/2021/&#1087;&#1086;&#1089;&#1083;&#1091;&#1075;&#1080;%20&#1044;&#1062;&#1047;/&#1044;&#1086;&#1076;&#1072;&#1090;&#1086;&#1082;_2021_0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0\05\&#1047;&#1072;&#1090;&#1074;&#1077;&#1088;&#1076;&#1078;\&#1043;&#1077;&#1085;&#1076;&#1077;&#1088;\&#1078;&#1077;&#1085;&#1097;__status_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1\05\&#1047;&#1072;&#1090;&#1074;&#1077;&#1088;&#1076;&#1078;\&#1043;&#1077;&#1085;&#1076;&#1077;&#1088;\&#1078;&#1110;&#1085;&#1082;&#1080;_statu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0\05\&#1047;&#1072;&#1090;&#1074;&#1077;&#1088;&#1076;&#1078;\&#1073;&#1077;&#1079;&#1088;&#1086;&#1073;_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1\05\&#1047;&#1072;&#1090;&#1074;&#1077;&#1088;&#1076;&#1078;\&#1073;&#1077;&#1079;&#1088;&#1086;&#1073;_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9;&#1088;&#1086;&#1082;&#1080;\&#1052;&#1086;&#1080;%20&#1086;&#1090;&#1095;&#1105;&#1090;&#1099;\2021\&#1055;&#1086;&#1089;&#1083;&#1091;&#1075;&#1080;\&#1055;&#1086;&#1089;&#1083;&#1091;&#1075;&#1080;%20&#1086;&#1082;&#1088;&#1077;&#1084;&#1080;&#1084;%20&#1082;&#1072;&#1090;&#1077;&#1075;&#1086;&#1110;&#1088;&#1103;&#1084;_05%20%20(1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9;&#1088;&#1086;&#1082;&#1080;\&#1054;&#1090;&#1095;&#1077;&#1090;\2020\05\&#1047;&#1072;&#1090;&#1074;&#1077;&#1088;&#1076;&#1078;\&#1073;&#1077;&#1079;&#1088;&#1086;&#1073;_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9;&#1088;&#1086;&#1082;&#1080;\&#1054;&#1090;&#1095;&#1077;&#1090;\2021\05\&#1047;&#1072;&#1090;&#1074;&#1077;&#1088;&#1076;&#1078;\&#1073;&#1077;&#1079;&#1088;&#1086;&#1073;_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9;&#1088;&#1086;&#1082;&#1080;\&#1054;&#1090;&#1095;&#1077;&#1090;\2020\05\&#1047;&#1072;&#1090;&#1074;&#1077;&#1088;&#1076;&#1078;\&#1057;&#1077;&#1083;&#1086;\&#1055;&#1086;&#1089;&#1083;_&#1089;&#1077;&#1083;&#1086;_status_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9;&#1088;&#1086;&#1082;&#1080;\&#1054;&#1090;&#1095;&#1077;&#1090;\2020\05\&#1047;&#1072;&#1090;&#1074;&#1077;&#1088;&#1076;&#1078;\&#1057;&#1077;&#1083;&#1086;\posl_oblik_&#1089;&#1077;&#1083;&#1086;_05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9;&#1088;&#1086;&#1082;&#1080;\&#1054;&#1090;&#1095;&#1077;&#1090;\2021\05\&#1047;&#1072;&#1090;&#1074;&#1077;&#1088;&#1076;&#1078;\&#1057;&#1077;&#1083;&#1086;\&#1089;&#1077;&#1083;&#1086;_statu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9;&#1088;&#1086;&#1082;&#1080;\&#1054;&#1090;&#1095;&#1077;&#1090;\2021\05\&#1047;&#1072;&#1090;&#1074;&#1077;&#1088;&#1076;&#1078;\&#1057;&#1077;&#1083;&#1086;\posl_oblik_&#1089;&#1077;&#1083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&#1062;&#1047;_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0\05\&#1047;&#1072;&#1090;&#1074;&#1077;&#1088;&#1076;&#1078;\&#1057;&#1086;&#1094;_&#1091;&#1088;&#1072;&#1079;&#1083;_status_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nok00\&#1052;&#1086;&#1080;%20&#1076;&#1086;&#1082;&#1091;&#1084;&#1077;&#1085;&#1090;&#1099;\&#1059;&#1088;&#1086;&#1082;&#1080;\&#1054;&#1090;&#1095;&#1077;&#1090;\2020\05\&#1047;&#1072;&#1090;&#1074;&#1077;&#1088;&#1076;&#1078;\osl_oblik_socia_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F7">
            <v>586</v>
          </cell>
          <cell r="K7">
            <v>60</v>
          </cell>
          <cell r="L7">
            <v>162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55</v>
          </cell>
          <cell r="G7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F7">
            <v>145</v>
          </cell>
          <cell r="K7">
            <v>27</v>
          </cell>
          <cell r="L7">
            <v>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30</v>
          </cell>
          <cell r="G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F7">
            <v>211</v>
          </cell>
          <cell r="K7">
            <v>16</v>
          </cell>
          <cell r="L7">
            <v>58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13</v>
          </cell>
          <cell r="G7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F7">
            <v>1281</v>
          </cell>
          <cell r="K7">
            <v>196</v>
          </cell>
          <cell r="L7">
            <v>599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1189</v>
          </cell>
          <cell r="G7">
            <v>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F7">
            <v>1532</v>
          </cell>
          <cell r="K7">
            <v>109</v>
          </cell>
          <cell r="L7">
            <v>430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823</v>
          </cell>
          <cell r="G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1516</v>
          </cell>
          <cell r="G7">
            <v>6</v>
          </cell>
          <cell r="N7">
            <v>40702</v>
          </cell>
          <cell r="O7">
            <v>36293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1270</v>
          </cell>
          <cell r="G7">
            <v>3</v>
          </cell>
          <cell r="N7">
            <v>47108</v>
          </cell>
          <cell r="O7">
            <v>37154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ататок 1"/>
      <sheetName val="навантаження"/>
    </sheetNames>
    <sheetDataSet>
      <sheetData sheetId="0">
        <row r="9">
          <cell r="C9">
            <v>79252</v>
          </cell>
          <cell r="G9">
            <v>30474</v>
          </cell>
          <cell r="O9">
            <v>9586</v>
          </cell>
          <cell r="AS9">
            <v>3054</v>
          </cell>
          <cell r="BG9">
            <v>4676</v>
          </cell>
          <cell r="DH9">
            <v>69130</v>
          </cell>
          <cell r="DL9">
            <v>20900</v>
          </cell>
          <cell r="DP9">
            <v>16930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ататок 1"/>
      <sheetName val="навантаження"/>
    </sheetNames>
    <sheetDataSet>
      <sheetData sheetId="0">
        <row r="9">
          <cell r="B9">
            <v>79252</v>
          </cell>
          <cell r="C9">
            <v>88500</v>
          </cell>
          <cell r="F9">
            <v>30474</v>
          </cell>
          <cell r="G9">
            <v>33419</v>
          </cell>
          <cell r="J9">
            <v>16208</v>
          </cell>
          <cell r="K9">
            <v>14030</v>
          </cell>
          <cell r="O9">
            <v>11139</v>
          </cell>
          <cell r="AR9">
            <v>3054</v>
          </cell>
          <cell r="AS9">
            <v>2757</v>
          </cell>
          <cell r="BF9">
            <v>4676</v>
          </cell>
          <cell r="BG9">
            <v>3257</v>
          </cell>
          <cell r="DG9">
            <v>69130</v>
          </cell>
          <cell r="DH9">
            <v>69572</v>
          </cell>
          <cell r="DK9">
            <v>20900</v>
          </cell>
          <cell r="DL9">
            <v>15090</v>
          </cell>
          <cell r="DO9">
            <v>16930</v>
          </cell>
          <cell r="DP9">
            <v>12187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15490</v>
          </cell>
          <cell r="F7">
            <v>1798</v>
          </cell>
          <cell r="J7">
            <v>867</v>
          </cell>
          <cell r="K7">
            <v>587</v>
          </cell>
          <cell r="L7">
            <v>1308</v>
          </cell>
          <cell r="M7">
            <v>12355</v>
          </cell>
          <cell r="P7">
            <v>11349</v>
          </cell>
          <cell r="T7">
            <v>8949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18598</v>
          </cell>
          <cell r="F7">
            <v>2801</v>
          </cell>
          <cell r="J7">
            <v>936</v>
          </cell>
          <cell r="K7">
            <v>303</v>
          </cell>
          <cell r="L7">
            <v>853</v>
          </cell>
          <cell r="M7">
            <v>16731</v>
          </cell>
          <cell r="P7">
            <v>8930</v>
          </cell>
          <cell r="T7">
            <v>7065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M7">
            <v>25198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M7">
            <v>30438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>
            <v>40702</v>
          </cell>
          <cell r="C9">
            <v>47108</v>
          </cell>
          <cell r="E9">
            <v>15490</v>
          </cell>
          <cell r="F9">
            <v>18598</v>
          </cell>
          <cell r="H9">
            <v>3314</v>
          </cell>
          <cell r="I9">
            <v>4071</v>
          </cell>
          <cell r="K9">
            <v>867</v>
          </cell>
          <cell r="L9">
            <v>936</v>
          </cell>
          <cell r="N9">
            <v>1901</v>
          </cell>
          <cell r="O9">
            <v>1159</v>
          </cell>
          <cell r="Q9">
            <v>12355</v>
          </cell>
          <cell r="R9">
            <v>16731</v>
          </cell>
          <cell r="T9">
            <v>36293</v>
          </cell>
          <cell r="U9">
            <v>37154</v>
          </cell>
          <cell r="W9">
            <v>11349</v>
          </cell>
          <cell r="X9">
            <v>8930</v>
          </cell>
          <cell r="Z9">
            <v>8949</v>
          </cell>
          <cell r="AA9">
            <v>7065</v>
          </cell>
        </row>
      </sheetData>
      <sheetData sheetId="12"/>
      <sheetData sheetId="13"/>
      <sheetData sheetId="14"/>
      <sheetData sheetId="15">
        <row r="8">
          <cell r="B8">
            <v>32099</v>
          </cell>
          <cell r="C8">
            <v>25027</v>
          </cell>
          <cell r="E8">
            <v>15857</v>
          </cell>
          <cell r="F8">
            <v>17748</v>
          </cell>
          <cell r="H8">
            <v>5460</v>
          </cell>
          <cell r="I8">
            <v>6591</v>
          </cell>
          <cell r="K8">
            <v>2398</v>
          </cell>
          <cell r="L8">
            <v>2102</v>
          </cell>
          <cell r="N8">
            <v>4216</v>
          </cell>
          <cell r="O8">
            <v>2886</v>
          </cell>
          <cell r="Q8">
            <v>14472</v>
          </cell>
          <cell r="R8">
            <v>16597</v>
          </cell>
          <cell r="T8">
            <v>25965</v>
          </cell>
          <cell r="U8">
            <v>27316</v>
          </cell>
          <cell r="W8">
            <v>9938</v>
          </cell>
          <cell r="X8">
            <v>7766</v>
          </cell>
          <cell r="Z8">
            <v>8257</v>
          </cell>
          <cell r="AA8">
            <v>6276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M7">
            <v>25198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M7">
            <v>30438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15857</v>
          </cell>
          <cell r="F7">
            <v>4053</v>
          </cell>
          <cell r="K7">
            <v>747</v>
          </cell>
          <cell r="L7">
            <v>3464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1407</v>
          </cell>
          <cell r="G7">
            <v>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F7">
            <v>5202</v>
          </cell>
          <cell r="K7">
            <v>405</v>
          </cell>
          <cell r="L7">
            <v>2480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1389</v>
          </cell>
          <cell r="G7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A8" t="str">
            <v>Отримували послуги, осіб</v>
          </cell>
        </row>
        <row r="9">
          <cell r="A9" t="str">
            <v>Мали статус безробітного, осіб</v>
          </cell>
        </row>
        <row r="10">
          <cell r="A10" t="str">
            <v>Всього отримали роботу (у т.ч. до набуття статусу безробітного), осіб</v>
          </cell>
        </row>
        <row r="11">
          <cell r="A11" t="str">
            <v>Проходили професійне навчання, осіб</v>
          </cell>
        </row>
        <row r="12">
          <cell r="A12" t="str">
            <v>Брали участь у громадських та інших роботах тимчасового характеру, осіб</v>
          </cell>
        </row>
        <row r="13">
          <cell r="A13" t="str">
            <v>Кількість безробітних, охоплених профорієнтаційними послугами, осіб</v>
          </cell>
        </row>
        <row r="18">
          <cell r="A18" t="str">
            <v>Отримували послуги, осіб</v>
          </cell>
        </row>
        <row r="19">
          <cell r="A19" t="str">
            <v>Мали статус безробітного, осіб</v>
          </cell>
        </row>
        <row r="20">
          <cell r="A20" t="str">
            <v>Отримували допомогу по безробіттю, осіб</v>
          </cell>
        </row>
      </sheetData>
      <sheetData sheetId="17"/>
      <sheetData sheetId="18"/>
      <sheetData sheetId="19"/>
      <sheetData sheetId="20">
        <row r="20">
          <cell r="A20" t="str">
            <v>Отримували допомогу по безробіттю, осіб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F7">
            <v>644</v>
          </cell>
          <cell r="K7">
            <v>112</v>
          </cell>
          <cell r="L7">
            <v>271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97</v>
          </cell>
          <cell r="G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16" sqref="B16"/>
    </sheetView>
  </sheetViews>
  <sheetFormatPr defaultColWidth="8" defaultRowHeight="12.75" x14ac:dyDescent="0.2"/>
  <cols>
    <col min="1" max="1" width="61.28515625" style="3" customWidth="1"/>
    <col min="2" max="3" width="24.42578125" style="18" customWidth="1"/>
    <col min="4" max="5" width="11.5703125" style="3" customWidth="1"/>
    <col min="6" max="16384" width="8" style="3"/>
  </cols>
  <sheetData>
    <row r="1" spans="1:11" ht="78" customHeight="1" x14ac:dyDescent="0.2">
      <c r="A1" s="280" t="s">
        <v>88</v>
      </c>
      <c r="B1" s="280"/>
      <c r="C1" s="280"/>
      <c r="D1" s="280"/>
      <c r="E1" s="280"/>
    </row>
    <row r="2" spans="1:11" ht="17.25" customHeight="1" x14ac:dyDescent="0.2">
      <c r="A2" s="280"/>
      <c r="B2" s="280"/>
      <c r="C2" s="280"/>
      <c r="D2" s="280"/>
      <c r="E2" s="280"/>
    </row>
    <row r="3" spans="1:11" s="4" customFormat="1" ht="23.25" customHeight="1" x14ac:dyDescent="0.25">
      <c r="A3" s="285" t="s">
        <v>0</v>
      </c>
      <c r="B3" s="281" t="s">
        <v>116</v>
      </c>
      <c r="C3" s="281" t="s">
        <v>117</v>
      </c>
      <c r="D3" s="283" t="s">
        <v>2</v>
      </c>
      <c r="E3" s="284"/>
    </row>
    <row r="4" spans="1:11" s="4" customFormat="1" ht="27.75" customHeight="1" x14ac:dyDescent="0.25">
      <c r="A4" s="286"/>
      <c r="B4" s="282"/>
      <c r="C4" s="282"/>
      <c r="D4" s="5" t="s">
        <v>3</v>
      </c>
      <c r="E4" s="6" t="s">
        <v>78</v>
      </c>
    </row>
    <row r="5" spans="1:11" s="9" customFormat="1" ht="15.75" customHeight="1" x14ac:dyDescent="0.25">
      <c r="A5" s="7" t="s">
        <v>5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43</v>
      </c>
      <c r="B6" s="193">
        <v>10537</v>
      </c>
      <c r="C6" s="193">
        <v>10016</v>
      </c>
      <c r="D6" s="11">
        <f>C6/B6*100</f>
        <v>95.055518648571706</v>
      </c>
      <c r="E6" s="194">
        <f>C6-B6</f>
        <v>-521</v>
      </c>
      <c r="K6" s="12"/>
    </row>
    <row r="7" spans="1:11" s="4" customFormat="1" ht="31.5" customHeight="1" x14ac:dyDescent="0.25">
      <c r="A7" s="10" t="s">
        <v>46</v>
      </c>
      <c r="B7" s="193">
        <v>3899</v>
      </c>
      <c r="C7" s="193">
        <v>4229</v>
      </c>
      <c r="D7" s="11">
        <f t="shared" ref="D7:D11" si="0">C7/B7*100</f>
        <v>108.46370864324186</v>
      </c>
      <c r="E7" s="194">
        <f t="shared" ref="E7:E11" si="1">C7-B7</f>
        <v>330</v>
      </c>
      <c r="K7" s="12"/>
    </row>
    <row r="8" spans="1:11" s="4" customFormat="1" ht="45" customHeight="1" x14ac:dyDescent="0.25">
      <c r="A8" s="13" t="s">
        <v>45</v>
      </c>
      <c r="B8" s="193">
        <v>741</v>
      </c>
      <c r="C8" s="193">
        <v>641</v>
      </c>
      <c r="D8" s="11">
        <f t="shared" si="0"/>
        <v>86.504723346828598</v>
      </c>
      <c r="E8" s="194">
        <f t="shared" si="1"/>
        <v>-100</v>
      </c>
      <c r="K8" s="12"/>
    </row>
    <row r="9" spans="1:11" s="4" customFormat="1" ht="35.25" customHeight="1" x14ac:dyDescent="0.25">
      <c r="A9" s="14" t="s">
        <v>82</v>
      </c>
      <c r="B9" s="193">
        <v>331</v>
      </c>
      <c r="C9" s="193">
        <v>237</v>
      </c>
      <c r="D9" s="11">
        <f t="shared" si="0"/>
        <v>71.601208459214504</v>
      </c>
      <c r="E9" s="194">
        <f t="shared" si="1"/>
        <v>-94</v>
      </c>
      <c r="K9" s="12"/>
    </row>
    <row r="10" spans="1:11" s="4" customFormat="1" ht="45.75" customHeight="1" x14ac:dyDescent="0.25">
      <c r="A10" s="14" t="s">
        <v>36</v>
      </c>
      <c r="B10" s="193">
        <v>383</v>
      </c>
      <c r="C10" s="193">
        <v>222</v>
      </c>
      <c r="D10" s="11">
        <f t="shared" si="0"/>
        <v>57.963446475195823</v>
      </c>
      <c r="E10" s="194">
        <f t="shared" si="1"/>
        <v>-161</v>
      </c>
      <c r="K10" s="12"/>
    </row>
    <row r="11" spans="1:11" s="4" customFormat="1" ht="55.5" customHeight="1" x14ac:dyDescent="0.25">
      <c r="A11" s="14" t="s">
        <v>44</v>
      </c>
      <c r="B11" s="193">
        <v>3356</v>
      </c>
      <c r="C11" s="193">
        <v>3853</v>
      </c>
      <c r="D11" s="11">
        <f t="shared" si="0"/>
        <v>114.80929678188319</v>
      </c>
      <c r="E11" s="194">
        <f t="shared" si="1"/>
        <v>497</v>
      </c>
      <c r="K11" s="12"/>
    </row>
    <row r="12" spans="1:11" s="4" customFormat="1" ht="12.75" customHeight="1" x14ac:dyDescent="0.25">
      <c r="A12" s="287" t="s">
        <v>6</v>
      </c>
      <c r="B12" s="287"/>
      <c r="C12" s="287"/>
      <c r="D12" s="287"/>
      <c r="E12" s="287"/>
      <c r="K12" s="12"/>
    </row>
    <row r="13" spans="1:11" s="4" customFormat="1" ht="15" customHeight="1" x14ac:dyDescent="0.25">
      <c r="A13" s="287"/>
      <c r="B13" s="287"/>
      <c r="C13" s="287"/>
      <c r="D13" s="287"/>
      <c r="E13" s="287"/>
      <c r="K13" s="12"/>
    </row>
    <row r="14" spans="1:11" s="4" customFormat="1" ht="24" customHeight="1" x14ac:dyDescent="0.25">
      <c r="A14" s="285" t="s">
        <v>0</v>
      </c>
      <c r="B14" s="288" t="s">
        <v>118</v>
      </c>
      <c r="C14" s="288" t="s">
        <v>119</v>
      </c>
      <c r="D14" s="283" t="s">
        <v>2</v>
      </c>
      <c r="E14" s="284"/>
      <c r="K14" s="12"/>
    </row>
    <row r="15" spans="1:11" ht="35.25" customHeight="1" x14ac:dyDescent="0.2">
      <c r="A15" s="286"/>
      <c r="B15" s="288"/>
      <c r="C15" s="288"/>
      <c r="D15" s="5" t="s">
        <v>3</v>
      </c>
      <c r="E15" s="6" t="s">
        <v>85</v>
      </c>
      <c r="K15" s="12"/>
    </row>
    <row r="16" spans="1:11" ht="24" customHeight="1" x14ac:dyDescent="0.2">
      <c r="A16" s="10" t="s">
        <v>43</v>
      </c>
      <c r="B16" s="195">
        <v>8895</v>
      </c>
      <c r="C16" s="195">
        <v>7827</v>
      </c>
      <c r="D16" s="15">
        <f>C16/B16*100</f>
        <v>87.993254637436763</v>
      </c>
      <c r="E16" s="16">
        <f>C16-B16</f>
        <v>-1068</v>
      </c>
      <c r="K16" s="12"/>
    </row>
    <row r="17" spans="1:11" ht="25.5" customHeight="1" x14ac:dyDescent="0.2">
      <c r="A17" s="1" t="s">
        <v>47</v>
      </c>
      <c r="B17" s="195">
        <v>2257</v>
      </c>
      <c r="C17" s="195">
        <v>2115</v>
      </c>
      <c r="D17" s="15">
        <f t="shared" ref="D17:D18" si="2">C17/B17*100</f>
        <v>93.708462560921575</v>
      </c>
      <c r="E17" s="16">
        <f t="shared" ref="E17:E18" si="3">C17-B17</f>
        <v>-142</v>
      </c>
      <c r="K17" s="12"/>
    </row>
    <row r="18" spans="1:11" ht="33.75" customHeight="1" x14ac:dyDescent="0.2">
      <c r="A18" s="1" t="str">
        <f>'[7]21'!$A$20</f>
        <v>Отримували допомогу по безробіттю, осіб</v>
      </c>
      <c r="B18" s="195">
        <v>1945</v>
      </c>
      <c r="C18" s="195">
        <v>1764</v>
      </c>
      <c r="D18" s="15">
        <f t="shared" si="2"/>
        <v>90.694087403598971</v>
      </c>
      <c r="E18" s="16">
        <f t="shared" si="3"/>
        <v>-181</v>
      </c>
      <c r="K18" s="12"/>
    </row>
    <row r="19" spans="1:11" x14ac:dyDescent="0.2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37"/>
  <sheetViews>
    <sheetView view="pageBreakPreview" zoomScale="90" zoomScaleNormal="85" zoomScaleSheetLayoutView="90" workbookViewId="0">
      <selection activeCell="B9" sqref="B9:AB37"/>
    </sheetView>
  </sheetViews>
  <sheetFormatPr defaultRowHeight="15.75" x14ac:dyDescent="0.25"/>
  <cols>
    <col min="1" max="1" width="26.85546875" style="95" customWidth="1"/>
    <col min="2" max="3" width="10.7109375" style="95" customWidth="1"/>
    <col min="4" max="4" width="9" style="95" customWidth="1"/>
    <col min="5" max="6" width="10.140625" style="84" customWidth="1"/>
    <col min="7" max="7" width="8.42578125" style="96" customWidth="1"/>
    <col min="8" max="9" width="10.7109375" style="84" customWidth="1"/>
    <col min="10" max="10" width="7.140625" style="96" customWidth="1"/>
    <col min="11" max="11" width="8.140625" style="84" customWidth="1"/>
    <col min="12" max="12" width="7.5703125" style="84" customWidth="1"/>
    <col min="13" max="13" width="7" style="96" customWidth="1"/>
    <col min="14" max="15" width="9.5703125" style="96" customWidth="1"/>
    <col min="16" max="16" width="6.28515625" style="96" customWidth="1"/>
    <col min="17" max="18" width="9.28515625" style="84" customWidth="1"/>
    <col min="19" max="19" width="6.42578125" style="96" customWidth="1"/>
    <col min="20" max="21" width="9.28515625" style="84" customWidth="1"/>
    <col min="22" max="22" width="6.42578125" style="96" customWidth="1"/>
    <col min="23" max="23" width="9.140625" style="84" customWidth="1"/>
    <col min="24" max="24" width="9.5703125" style="84" customWidth="1"/>
    <col min="25" max="25" width="6.42578125" style="96" customWidth="1"/>
    <col min="26" max="26" width="8.5703125" style="84" customWidth="1"/>
    <col min="27" max="27" width="9.5703125" style="92" customWidth="1"/>
    <col min="28" max="28" width="6.7109375" style="96" customWidth="1"/>
    <col min="29" max="31" width="9.140625" style="84"/>
    <col min="32" max="32" width="10.85546875" style="84" bestFit="1" customWidth="1"/>
    <col min="33" max="253" width="9.140625" style="84"/>
    <col min="254" max="254" width="18.7109375" style="84" customWidth="1"/>
    <col min="255" max="256" width="9.42578125" style="84" customWidth="1"/>
    <col min="257" max="257" width="7.7109375" style="84" customWidth="1"/>
    <col min="258" max="258" width="9.28515625" style="84" customWidth="1"/>
    <col min="259" max="259" width="9.85546875" style="84" customWidth="1"/>
    <col min="260" max="260" width="7.140625" style="84" customWidth="1"/>
    <col min="261" max="261" width="8.5703125" style="84" customWidth="1"/>
    <col min="262" max="262" width="8.85546875" style="84" customWidth="1"/>
    <col min="263" max="263" width="7.140625" style="84" customWidth="1"/>
    <col min="264" max="264" width="9" style="84" customWidth="1"/>
    <col min="265" max="265" width="8.7109375" style="84" customWidth="1"/>
    <col min="266" max="266" width="6.5703125" style="84" customWidth="1"/>
    <col min="267" max="267" width="8.140625" style="84" customWidth="1"/>
    <col min="268" max="268" width="7.5703125" style="84" customWidth="1"/>
    <col min="269" max="269" width="7" style="84" customWidth="1"/>
    <col min="270" max="271" width="8.7109375" style="84" customWidth="1"/>
    <col min="272" max="272" width="7.28515625" style="84" customWidth="1"/>
    <col min="273" max="273" width="8.140625" style="84" customWidth="1"/>
    <col min="274" max="274" width="8.7109375" style="84" customWidth="1"/>
    <col min="275" max="275" width="6.42578125" style="84" customWidth="1"/>
    <col min="276" max="277" width="9.28515625" style="84" customWidth="1"/>
    <col min="278" max="278" width="6.42578125" style="84" customWidth="1"/>
    <col min="279" max="280" width="9.5703125" style="84" customWidth="1"/>
    <col min="281" max="281" width="6.42578125" style="84" customWidth="1"/>
    <col min="282" max="283" width="9.5703125" style="84" customWidth="1"/>
    <col min="284" max="284" width="6.7109375" style="84" customWidth="1"/>
    <col min="285" max="287" width="9.140625" style="84"/>
    <col min="288" max="288" width="10.85546875" style="84" bestFit="1" customWidth="1"/>
    <col min="289" max="509" width="9.140625" style="84"/>
    <col min="510" max="510" width="18.7109375" style="84" customWidth="1"/>
    <col min="511" max="512" width="9.42578125" style="84" customWidth="1"/>
    <col min="513" max="513" width="7.7109375" style="84" customWidth="1"/>
    <col min="514" max="514" width="9.28515625" style="84" customWidth="1"/>
    <col min="515" max="515" width="9.85546875" style="84" customWidth="1"/>
    <col min="516" max="516" width="7.140625" style="84" customWidth="1"/>
    <col min="517" max="517" width="8.5703125" style="84" customWidth="1"/>
    <col min="518" max="518" width="8.85546875" style="84" customWidth="1"/>
    <col min="519" max="519" width="7.140625" style="84" customWidth="1"/>
    <col min="520" max="520" width="9" style="84" customWidth="1"/>
    <col min="521" max="521" width="8.7109375" style="84" customWidth="1"/>
    <col min="522" max="522" width="6.5703125" style="84" customWidth="1"/>
    <col min="523" max="523" width="8.140625" style="84" customWidth="1"/>
    <col min="524" max="524" width="7.5703125" style="84" customWidth="1"/>
    <col min="525" max="525" width="7" style="84" customWidth="1"/>
    <col min="526" max="527" width="8.7109375" style="84" customWidth="1"/>
    <col min="528" max="528" width="7.28515625" style="84" customWidth="1"/>
    <col min="529" max="529" width="8.140625" style="84" customWidth="1"/>
    <col min="530" max="530" width="8.7109375" style="84" customWidth="1"/>
    <col min="531" max="531" width="6.42578125" style="84" customWidth="1"/>
    <col min="532" max="533" width="9.28515625" style="84" customWidth="1"/>
    <col min="534" max="534" width="6.42578125" style="84" customWidth="1"/>
    <col min="535" max="536" width="9.5703125" style="84" customWidth="1"/>
    <col min="537" max="537" width="6.42578125" style="84" customWidth="1"/>
    <col min="538" max="539" width="9.5703125" style="84" customWidth="1"/>
    <col min="540" max="540" width="6.7109375" style="84" customWidth="1"/>
    <col min="541" max="543" width="9.140625" style="84"/>
    <col min="544" max="544" width="10.85546875" style="84" bestFit="1" customWidth="1"/>
    <col min="545" max="765" width="9.140625" style="84"/>
    <col min="766" max="766" width="18.7109375" style="84" customWidth="1"/>
    <col min="767" max="768" width="9.42578125" style="84" customWidth="1"/>
    <col min="769" max="769" width="7.7109375" style="84" customWidth="1"/>
    <col min="770" max="770" width="9.28515625" style="84" customWidth="1"/>
    <col min="771" max="771" width="9.85546875" style="84" customWidth="1"/>
    <col min="772" max="772" width="7.140625" style="84" customWidth="1"/>
    <col min="773" max="773" width="8.5703125" style="84" customWidth="1"/>
    <col min="774" max="774" width="8.85546875" style="84" customWidth="1"/>
    <col min="775" max="775" width="7.140625" style="84" customWidth="1"/>
    <col min="776" max="776" width="9" style="84" customWidth="1"/>
    <col min="777" max="777" width="8.7109375" style="84" customWidth="1"/>
    <col min="778" max="778" width="6.5703125" style="84" customWidth="1"/>
    <col min="779" max="779" width="8.140625" style="84" customWidth="1"/>
    <col min="780" max="780" width="7.5703125" style="84" customWidth="1"/>
    <col min="781" max="781" width="7" style="84" customWidth="1"/>
    <col min="782" max="783" width="8.7109375" style="84" customWidth="1"/>
    <col min="784" max="784" width="7.28515625" style="84" customWidth="1"/>
    <col min="785" max="785" width="8.140625" style="84" customWidth="1"/>
    <col min="786" max="786" width="8.7109375" style="84" customWidth="1"/>
    <col min="787" max="787" width="6.42578125" style="84" customWidth="1"/>
    <col min="788" max="789" width="9.28515625" style="84" customWidth="1"/>
    <col min="790" max="790" width="6.42578125" style="84" customWidth="1"/>
    <col min="791" max="792" width="9.5703125" style="84" customWidth="1"/>
    <col min="793" max="793" width="6.42578125" style="84" customWidth="1"/>
    <col min="794" max="795" width="9.5703125" style="84" customWidth="1"/>
    <col min="796" max="796" width="6.7109375" style="84" customWidth="1"/>
    <col min="797" max="799" width="9.140625" style="84"/>
    <col min="800" max="800" width="10.85546875" style="84" bestFit="1" customWidth="1"/>
    <col min="801" max="1021" width="9.140625" style="84"/>
    <col min="1022" max="1022" width="18.7109375" style="84" customWidth="1"/>
    <col min="1023" max="1024" width="9.42578125" style="84" customWidth="1"/>
    <col min="1025" max="1025" width="7.7109375" style="84" customWidth="1"/>
    <col min="1026" max="1026" width="9.28515625" style="84" customWidth="1"/>
    <col min="1027" max="1027" width="9.85546875" style="84" customWidth="1"/>
    <col min="1028" max="1028" width="7.140625" style="84" customWidth="1"/>
    <col min="1029" max="1029" width="8.5703125" style="84" customWidth="1"/>
    <col min="1030" max="1030" width="8.85546875" style="84" customWidth="1"/>
    <col min="1031" max="1031" width="7.140625" style="84" customWidth="1"/>
    <col min="1032" max="1032" width="9" style="84" customWidth="1"/>
    <col min="1033" max="1033" width="8.7109375" style="84" customWidth="1"/>
    <col min="1034" max="1034" width="6.5703125" style="84" customWidth="1"/>
    <col min="1035" max="1035" width="8.140625" style="84" customWidth="1"/>
    <col min="1036" max="1036" width="7.5703125" style="84" customWidth="1"/>
    <col min="1037" max="1037" width="7" style="84" customWidth="1"/>
    <col min="1038" max="1039" width="8.7109375" style="84" customWidth="1"/>
    <col min="1040" max="1040" width="7.28515625" style="84" customWidth="1"/>
    <col min="1041" max="1041" width="8.140625" style="84" customWidth="1"/>
    <col min="1042" max="1042" width="8.7109375" style="84" customWidth="1"/>
    <col min="1043" max="1043" width="6.42578125" style="84" customWidth="1"/>
    <col min="1044" max="1045" width="9.28515625" style="84" customWidth="1"/>
    <col min="1046" max="1046" width="6.42578125" style="84" customWidth="1"/>
    <col min="1047" max="1048" width="9.5703125" style="84" customWidth="1"/>
    <col min="1049" max="1049" width="6.42578125" style="84" customWidth="1"/>
    <col min="1050" max="1051" width="9.5703125" style="84" customWidth="1"/>
    <col min="1052" max="1052" width="6.7109375" style="84" customWidth="1"/>
    <col min="1053" max="1055" width="9.140625" style="84"/>
    <col min="1056" max="1056" width="10.85546875" style="84" bestFit="1" customWidth="1"/>
    <col min="1057" max="1277" width="9.140625" style="84"/>
    <col min="1278" max="1278" width="18.7109375" style="84" customWidth="1"/>
    <col min="1279" max="1280" width="9.42578125" style="84" customWidth="1"/>
    <col min="1281" max="1281" width="7.7109375" style="84" customWidth="1"/>
    <col min="1282" max="1282" width="9.28515625" style="84" customWidth="1"/>
    <col min="1283" max="1283" width="9.85546875" style="84" customWidth="1"/>
    <col min="1284" max="1284" width="7.140625" style="84" customWidth="1"/>
    <col min="1285" max="1285" width="8.5703125" style="84" customWidth="1"/>
    <col min="1286" max="1286" width="8.85546875" style="84" customWidth="1"/>
    <col min="1287" max="1287" width="7.140625" style="84" customWidth="1"/>
    <col min="1288" max="1288" width="9" style="84" customWidth="1"/>
    <col min="1289" max="1289" width="8.7109375" style="84" customWidth="1"/>
    <col min="1290" max="1290" width="6.5703125" style="84" customWidth="1"/>
    <col min="1291" max="1291" width="8.140625" style="84" customWidth="1"/>
    <col min="1292" max="1292" width="7.5703125" style="84" customWidth="1"/>
    <col min="1293" max="1293" width="7" style="84" customWidth="1"/>
    <col min="1294" max="1295" width="8.7109375" style="84" customWidth="1"/>
    <col min="1296" max="1296" width="7.28515625" style="84" customWidth="1"/>
    <col min="1297" max="1297" width="8.140625" style="84" customWidth="1"/>
    <col min="1298" max="1298" width="8.7109375" style="84" customWidth="1"/>
    <col min="1299" max="1299" width="6.42578125" style="84" customWidth="1"/>
    <col min="1300" max="1301" width="9.28515625" style="84" customWidth="1"/>
    <col min="1302" max="1302" width="6.42578125" style="84" customWidth="1"/>
    <col min="1303" max="1304" width="9.5703125" style="84" customWidth="1"/>
    <col min="1305" max="1305" width="6.42578125" style="84" customWidth="1"/>
    <col min="1306" max="1307" width="9.5703125" style="84" customWidth="1"/>
    <col min="1308" max="1308" width="6.7109375" style="84" customWidth="1"/>
    <col min="1309" max="1311" width="9.140625" style="84"/>
    <col min="1312" max="1312" width="10.85546875" style="84" bestFit="1" customWidth="1"/>
    <col min="1313" max="1533" width="9.140625" style="84"/>
    <col min="1534" max="1534" width="18.7109375" style="84" customWidth="1"/>
    <col min="1535" max="1536" width="9.42578125" style="84" customWidth="1"/>
    <col min="1537" max="1537" width="7.7109375" style="84" customWidth="1"/>
    <col min="1538" max="1538" width="9.28515625" style="84" customWidth="1"/>
    <col min="1539" max="1539" width="9.85546875" style="84" customWidth="1"/>
    <col min="1540" max="1540" width="7.140625" style="84" customWidth="1"/>
    <col min="1541" max="1541" width="8.5703125" style="84" customWidth="1"/>
    <col min="1542" max="1542" width="8.85546875" style="84" customWidth="1"/>
    <col min="1543" max="1543" width="7.140625" style="84" customWidth="1"/>
    <col min="1544" max="1544" width="9" style="84" customWidth="1"/>
    <col min="1545" max="1545" width="8.7109375" style="84" customWidth="1"/>
    <col min="1546" max="1546" width="6.5703125" style="84" customWidth="1"/>
    <col min="1547" max="1547" width="8.140625" style="84" customWidth="1"/>
    <col min="1548" max="1548" width="7.5703125" style="84" customWidth="1"/>
    <col min="1549" max="1549" width="7" style="84" customWidth="1"/>
    <col min="1550" max="1551" width="8.7109375" style="84" customWidth="1"/>
    <col min="1552" max="1552" width="7.28515625" style="84" customWidth="1"/>
    <col min="1553" max="1553" width="8.140625" style="84" customWidth="1"/>
    <col min="1554" max="1554" width="8.7109375" style="84" customWidth="1"/>
    <col min="1555" max="1555" width="6.42578125" style="84" customWidth="1"/>
    <col min="1556" max="1557" width="9.28515625" style="84" customWidth="1"/>
    <col min="1558" max="1558" width="6.42578125" style="84" customWidth="1"/>
    <col min="1559" max="1560" width="9.5703125" style="84" customWidth="1"/>
    <col min="1561" max="1561" width="6.42578125" style="84" customWidth="1"/>
    <col min="1562" max="1563" width="9.5703125" style="84" customWidth="1"/>
    <col min="1564" max="1564" width="6.7109375" style="84" customWidth="1"/>
    <col min="1565" max="1567" width="9.140625" style="84"/>
    <col min="1568" max="1568" width="10.85546875" style="84" bestFit="1" customWidth="1"/>
    <col min="1569" max="1789" width="9.140625" style="84"/>
    <col min="1790" max="1790" width="18.7109375" style="84" customWidth="1"/>
    <col min="1791" max="1792" width="9.42578125" style="84" customWidth="1"/>
    <col min="1793" max="1793" width="7.7109375" style="84" customWidth="1"/>
    <col min="1794" max="1794" width="9.28515625" style="84" customWidth="1"/>
    <col min="1795" max="1795" width="9.85546875" style="84" customWidth="1"/>
    <col min="1796" max="1796" width="7.140625" style="84" customWidth="1"/>
    <col min="1797" max="1797" width="8.5703125" style="84" customWidth="1"/>
    <col min="1798" max="1798" width="8.85546875" style="84" customWidth="1"/>
    <col min="1799" max="1799" width="7.140625" style="84" customWidth="1"/>
    <col min="1800" max="1800" width="9" style="84" customWidth="1"/>
    <col min="1801" max="1801" width="8.7109375" style="84" customWidth="1"/>
    <col min="1802" max="1802" width="6.5703125" style="84" customWidth="1"/>
    <col min="1803" max="1803" width="8.140625" style="84" customWidth="1"/>
    <col min="1804" max="1804" width="7.5703125" style="84" customWidth="1"/>
    <col min="1805" max="1805" width="7" style="84" customWidth="1"/>
    <col min="1806" max="1807" width="8.7109375" style="84" customWidth="1"/>
    <col min="1808" max="1808" width="7.28515625" style="84" customWidth="1"/>
    <col min="1809" max="1809" width="8.140625" style="84" customWidth="1"/>
    <col min="1810" max="1810" width="8.7109375" style="84" customWidth="1"/>
    <col min="1811" max="1811" width="6.42578125" style="84" customWidth="1"/>
    <col min="1812" max="1813" width="9.28515625" style="84" customWidth="1"/>
    <col min="1814" max="1814" width="6.42578125" style="84" customWidth="1"/>
    <col min="1815" max="1816" width="9.5703125" style="84" customWidth="1"/>
    <col min="1817" max="1817" width="6.42578125" style="84" customWidth="1"/>
    <col min="1818" max="1819" width="9.5703125" style="84" customWidth="1"/>
    <col min="1820" max="1820" width="6.7109375" style="84" customWidth="1"/>
    <col min="1821" max="1823" width="9.140625" style="84"/>
    <col min="1824" max="1824" width="10.85546875" style="84" bestFit="1" customWidth="1"/>
    <col min="1825" max="2045" width="9.140625" style="84"/>
    <col min="2046" max="2046" width="18.7109375" style="84" customWidth="1"/>
    <col min="2047" max="2048" width="9.42578125" style="84" customWidth="1"/>
    <col min="2049" max="2049" width="7.7109375" style="84" customWidth="1"/>
    <col min="2050" max="2050" width="9.28515625" style="84" customWidth="1"/>
    <col min="2051" max="2051" width="9.85546875" style="84" customWidth="1"/>
    <col min="2052" max="2052" width="7.140625" style="84" customWidth="1"/>
    <col min="2053" max="2053" width="8.5703125" style="84" customWidth="1"/>
    <col min="2054" max="2054" width="8.85546875" style="84" customWidth="1"/>
    <col min="2055" max="2055" width="7.140625" style="84" customWidth="1"/>
    <col min="2056" max="2056" width="9" style="84" customWidth="1"/>
    <col min="2057" max="2057" width="8.7109375" style="84" customWidth="1"/>
    <col min="2058" max="2058" width="6.5703125" style="84" customWidth="1"/>
    <col min="2059" max="2059" width="8.140625" style="84" customWidth="1"/>
    <col min="2060" max="2060" width="7.5703125" style="84" customWidth="1"/>
    <col min="2061" max="2061" width="7" style="84" customWidth="1"/>
    <col min="2062" max="2063" width="8.7109375" style="84" customWidth="1"/>
    <col min="2064" max="2064" width="7.28515625" style="84" customWidth="1"/>
    <col min="2065" max="2065" width="8.140625" style="84" customWidth="1"/>
    <col min="2066" max="2066" width="8.7109375" style="84" customWidth="1"/>
    <col min="2067" max="2067" width="6.42578125" style="84" customWidth="1"/>
    <col min="2068" max="2069" width="9.28515625" style="84" customWidth="1"/>
    <col min="2070" max="2070" width="6.42578125" style="84" customWidth="1"/>
    <col min="2071" max="2072" width="9.5703125" style="84" customWidth="1"/>
    <col min="2073" max="2073" width="6.42578125" style="84" customWidth="1"/>
    <col min="2074" max="2075" width="9.5703125" style="84" customWidth="1"/>
    <col min="2076" max="2076" width="6.7109375" style="84" customWidth="1"/>
    <col min="2077" max="2079" width="9.140625" style="84"/>
    <col min="2080" max="2080" width="10.85546875" style="84" bestFit="1" customWidth="1"/>
    <col min="2081" max="2301" width="9.140625" style="84"/>
    <col min="2302" max="2302" width="18.7109375" style="84" customWidth="1"/>
    <col min="2303" max="2304" width="9.42578125" style="84" customWidth="1"/>
    <col min="2305" max="2305" width="7.7109375" style="84" customWidth="1"/>
    <col min="2306" max="2306" width="9.28515625" style="84" customWidth="1"/>
    <col min="2307" max="2307" width="9.85546875" style="84" customWidth="1"/>
    <col min="2308" max="2308" width="7.140625" style="84" customWidth="1"/>
    <col min="2309" max="2309" width="8.5703125" style="84" customWidth="1"/>
    <col min="2310" max="2310" width="8.85546875" style="84" customWidth="1"/>
    <col min="2311" max="2311" width="7.140625" style="84" customWidth="1"/>
    <col min="2312" max="2312" width="9" style="84" customWidth="1"/>
    <col min="2313" max="2313" width="8.7109375" style="84" customWidth="1"/>
    <col min="2314" max="2314" width="6.5703125" style="84" customWidth="1"/>
    <col min="2315" max="2315" width="8.140625" style="84" customWidth="1"/>
    <col min="2316" max="2316" width="7.5703125" style="84" customWidth="1"/>
    <col min="2317" max="2317" width="7" style="84" customWidth="1"/>
    <col min="2318" max="2319" width="8.7109375" style="84" customWidth="1"/>
    <col min="2320" max="2320" width="7.28515625" style="84" customWidth="1"/>
    <col min="2321" max="2321" width="8.140625" style="84" customWidth="1"/>
    <col min="2322" max="2322" width="8.7109375" style="84" customWidth="1"/>
    <col min="2323" max="2323" width="6.42578125" style="84" customWidth="1"/>
    <col min="2324" max="2325" width="9.28515625" style="84" customWidth="1"/>
    <col min="2326" max="2326" width="6.42578125" style="84" customWidth="1"/>
    <col min="2327" max="2328" width="9.5703125" style="84" customWidth="1"/>
    <col min="2329" max="2329" width="6.42578125" style="84" customWidth="1"/>
    <col min="2330" max="2331" width="9.5703125" style="84" customWidth="1"/>
    <col min="2332" max="2332" width="6.7109375" style="84" customWidth="1"/>
    <col min="2333" max="2335" width="9.140625" style="84"/>
    <col min="2336" max="2336" width="10.85546875" style="84" bestFit="1" customWidth="1"/>
    <col min="2337" max="2557" width="9.140625" style="84"/>
    <col min="2558" max="2558" width="18.7109375" style="84" customWidth="1"/>
    <col min="2559" max="2560" width="9.42578125" style="84" customWidth="1"/>
    <col min="2561" max="2561" width="7.7109375" style="84" customWidth="1"/>
    <col min="2562" max="2562" width="9.28515625" style="84" customWidth="1"/>
    <col min="2563" max="2563" width="9.85546875" style="84" customWidth="1"/>
    <col min="2564" max="2564" width="7.140625" style="84" customWidth="1"/>
    <col min="2565" max="2565" width="8.5703125" style="84" customWidth="1"/>
    <col min="2566" max="2566" width="8.85546875" style="84" customWidth="1"/>
    <col min="2567" max="2567" width="7.140625" style="84" customWidth="1"/>
    <col min="2568" max="2568" width="9" style="84" customWidth="1"/>
    <col min="2569" max="2569" width="8.7109375" style="84" customWidth="1"/>
    <col min="2570" max="2570" width="6.5703125" style="84" customWidth="1"/>
    <col min="2571" max="2571" width="8.140625" style="84" customWidth="1"/>
    <col min="2572" max="2572" width="7.5703125" style="84" customWidth="1"/>
    <col min="2573" max="2573" width="7" style="84" customWidth="1"/>
    <col min="2574" max="2575" width="8.7109375" style="84" customWidth="1"/>
    <col min="2576" max="2576" width="7.28515625" style="84" customWidth="1"/>
    <col min="2577" max="2577" width="8.140625" style="84" customWidth="1"/>
    <col min="2578" max="2578" width="8.7109375" style="84" customWidth="1"/>
    <col min="2579" max="2579" width="6.42578125" style="84" customWidth="1"/>
    <col min="2580" max="2581" width="9.28515625" style="84" customWidth="1"/>
    <col min="2582" max="2582" width="6.42578125" style="84" customWidth="1"/>
    <col min="2583" max="2584" width="9.5703125" style="84" customWidth="1"/>
    <col min="2585" max="2585" width="6.42578125" style="84" customWidth="1"/>
    <col min="2586" max="2587" width="9.5703125" style="84" customWidth="1"/>
    <col min="2588" max="2588" width="6.7109375" style="84" customWidth="1"/>
    <col min="2589" max="2591" width="9.140625" style="84"/>
    <col min="2592" max="2592" width="10.85546875" style="84" bestFit="1" customWidth="1"/>
    <col min="2593" max="2813" width="9.140625" style="84"/>
    <col min="2814" max="2814" width="18.7109375" style="84" customWidth="1"/>
    <col min="2815" max="2816" width="9.42578125" style="84" customWidth="1"/>
    <col min="2817" max="2817" width="7.7109375" style="84" customWidth="1"/>
    <col min="2818" max="2818" width="9.28515625" style="84" customWidth="1"/>
    <col min="2819" max="2819" width="9.85546875" style="84" customWidth="1"/>
    <col min="2820" max="2820" width="7.140625" style="84" customWidth="1"/>
    <col min="2821" max="2821" width="8.5703125" style="84" customWidth="1"/>
    <col min="2822" max="2822" width="8.85546875" style="84" customWidth="1"/>
    <col min="2823" max="2823" width="7.140625" style="84" customWidth="1"/>
    <col min="2824" max="2824" width="9" style="84" customWidth="1"/>
    <col min="2825" max="2825" width="8.7109375" style="84" customWidth="1"/>
    <col min="2826" max="2826" width="6.5703125" style="84" customWidth="1"/>
    <col min="2827" max="2827" width="8.140625" style="84" customWidth="1"/>
    <col min="2828" max="2828" width="7.5703125" style="84" customWidth="1"/>
    <col min="2829" max="2829" width="7" style="84" customWidth="1"/>
    <col min="2830" max="2831" width="8.7109375" style="84" customWidth="1"/>
    <col min="2832" max="2832" width="7.28515625" style="84" customWidth="1"/>
    <col min="2833" max="2833" width="8.140625" style="84" customWidth="1"/>
    <col min="2834" max="2834" width="8.7109375" style="84" customWidth="1"/>
    <col min="2835" max="2835" width="6.42578125" style="84" customWidth="1"/>
    <col min="2836" max="2837" width="9.28515625" style="84" customWidth="1"/>
    <col min="2838" max="2838" width="6.42578125" style="84" customWidth="1"/>
    <col min="2839" max="2840" width="9.5703125" style="84" customWidth="1"/>
    <col min="2841" max="2841" width="6.42578125" style="84" customWidth="1"/>
    <col min="2842" max="2843" width="9.5703125" style="84" customWidth="1"/>
    <col min="2844" max="2844" width="6.7109375" style="84" customWidth="1"/>
    <col min="2845" max="2847" width="9.140625" style="84"/>
    <col min="2848" max="2848" width="10.85546875" style="84" bestFit="1" customWidth="1"/>
    <col min="2849" max="3069" width="9.140625" style="84"/>
    <col min="3070" max="3070" width="18.7109375" style="84" customWidth="1"/>
    <col min="3071" max="3072" width="9.42578125" style="84" customWidth="1"/>
    <col min="3073" max="3073" width="7.7109375" style="84" customWidth="1"/>
    <col min="3074" max="3074" width="9.28515625" style="84" customWidth="1"/>
    <col min="3075" max="3075" width="9.85546875" style="84" customWidth="1"/>
    <col min="3076" max="3076" width="7.140625" style="84" customWidth="1"/>
    <col min="3077" max="3077" width="8.5703125" style="84" customWidth="1"/>
    <col min="3078" max="3078" width="8.85546875" style="84" customWidth="1"/>
    <col min="3079" max="3079" width="7.140625" style="84" customWidth="1"/>
    <col min="3080" max="3080" width="9" style="84" customWidth="1"/>
    <col min="3081" max="3081" width="8.7109375" style="84" customWidth="1"/>
    <col min="3082" max="3082" width="6.5703125" style="84" customWidth="1"/>
    <col min="3083" max="3083" width="8.140625" style="84" customWidth="1"/>
    <col min="3084" max="3084" width="7.5703125" style="84" customWidth="1"/>
    <col min="3085" max="3085" width="7" style="84" customWidth="1"/>
    <col min="3086" max="3087" width="8.7109375" style="84" customWidth="1"/>
    <col min="3088" max="3088" width="7.28515625" style="84" customWidth="1"/>
    <col min="3089" max="3089" width="8.140625" style="84" customWidth="1"/>
    <col min="3090" max="3090" width="8.7109375" style="84" customWidth="1"/>
    <col min="3091" max="3091" width="6.42578125" style="84" customWidth="1"/>
    <col min="3092" max="3093" width="9.28515625" style="84" customWidth="1"/>
    <col min="3094" max="3094" width="6.42578125" style="84" customWidth="1"/>
    <col min="3095" max="3096" width="9.5703125" style="84" customWidth="1"/>
    <col min="3097" max="3097" width="6.42578125" style="84" customWidth="1"/>
    <col min="3098" max="3099" width="9.5703125" style="84" customWidth="1"/>
    <col min="3100" max="3100" width="6.7109375" style="84" customWidth="1"/>
    <col min="3101" max="3103" width="9.140625" style="84"/>
    <col min="3104" max="3104" width="10.85546875" style="84" bestFit="1" customWidth="1"/>
    <col min="3105" max="3325" width="9.140625" style="84"/>
    <col min="3326" max="3326" width="18.7109375" style="84" customWidth="1"/>
    <col min="3327" max="3328" width="9.42578125" style="84" customWidth="1"/>
    <col min="3329" max="3329" width="7.7109375" style="84" customWidth="1"/>
    <col min="3330" max="3330" width="9.28515625" style="84" customWidth="1"/>
    <col min="3331" max="3331" width="9.85546875" style="84" customWidth="1"/>
    <col min="3332" max="3332" width="7.140625" style="84" customWidth="1"/>
    <col min="3333" max="3333" width="8.5703125" style="84" customWidth="1"/>
    <col min="3334" max="3334" width="8.85546875" style="84" customWidth="1"/>
    <col min="3335" max="3335" width="7.140625" style="84" customWidth="1"/>
    <col min="3336" max="3336" width="9" style="84" customWidth="1"/>
    <col min="3337" max="3337" width="8.7109375" style="84" customWidth="1"/>
    <col min="3338" max="3338" width="6.5703125" style="84" customWidth="1"/>
    <col min="3339" max="3339" width="8.140625" style="84" customWidth="1"/>
    <col min="3340" max="3340" width="7.5703125" style="84" customWidth="1"/>
    <col min="3341" max="3341" width="7" style="84" customWidth="1"/>
    <col min="3342" max="3343" width="8.7109375" style="84" customWidth="1"/>
    <col min="3344" max="3344" width="7.28515625" style="84" customWidth="1"/>
    <col min="3345" max="3345" width="8.140625" style="84" customWidth="1"/>
    <col min="3346" max="3346" width="8.7109375" style="84" customWidth="1"/>
    <col min="3347" max="3347" width="6.42578125" style="84" customWidth="1"/>
    <col min="3348" max="3349" width="9.28515625" style="84" customWidth="1"/>
    <col min="3350" max="3350" width="6.42578125" style="84" customWidth="1"/>
    <col min="3351" max="3352" width="9.5703125" style="84" customWidth="1"/>
    <col min="3353" max="3353" width="6.42578125" style="84" customWidth="1"/>
    <col min="3354" max="3355" width="9.5703125" style="84" customWidth="1"/>
    <col min="3356" max="3356" width="6.7109375" style="84" customWidth="1"/>
    <col min="3357" max="3359" width="9.140625" style="84"/>
    <col min="3360" max="3360" width="10.85546875" style="84" bestFit="1" customWidth="1"/>
    <col min="3361" max="3581" width="9.140625" style="84"/>
    <col min="3582" max="3582" width="18.7109375" style="84" customWidth="1"/>
    <col min="3583" max="3584" width="9.42578125" style="84" customWidth="1"/>
    <col min="3585" max="3585" width="7.7109375" style="84" customWidth="1"/>
    <col min="3586" max="3586" width="9.28515625" style="84" customWidth="1"/>
    <col min="3587" max="3587" width="9.85546875" style="84" customWidth="1"/>
    <col min="3588" max="3588" width="7.140625" style="84" customWidth="1"/>
    <col min="3589" max="3589" width="8.5703125" style="84" customWidth="1"/>
    <col min="3590" max="3590" width="8.85546875" style="84" customWidth="1"/>
    <col min="3591" max="3591" width="7.140625" style="84" customWidth="1"/>
    <col min="3592" max="3592" width="9" style="84" customWidth="1"/>
    <col min="3593" max="3593" width="8.7109375" style="84" customWidth="1"/>
    <col min="3594" max="3594" width="6.5703125" style="84" customWidth="1"/>
    <col min="3595" max="3595" width="8.140625" style="84" customWidth="1"/>
    <col min="3596" max="3596" width="7.5703125" style="84" customWidth="1"/>
    <col min="3597" max="3597" width="7" style="84" customWidth="1"/>
    <col min="3598" max="3599" width="8.7109375" style="84" customWidth="1"/>
    <col min="3600" max="3600" width="7.28515625" style="84" customWidth="1"/>
    <col min="3601" max="3601" width="8.140625" style="84" customWidth="1"/>
    <col min="3602" max="3602" width="8.7109375" style="84" customWidth="1"/>
    <col min="3603" max="3603" width="6.42578125" style="84" customWidth="1"/>
    <col min="3604" max="3605" width="9.28515625" style="84" customWidth="1"/>
    <col min="3606" max="3606" width="6.42578125" style="84" customWidth="1"/>
    <col min="3607" max="3608" width="9.5703125" style="84" customWidth="1"/>
    <col min="3609" max="3609" width="6.42578125" style="84" customWidth="1"/>
    <col min="3610" max="3611" width="9.5703125" style="84" customWidth="1"/>
    <col min="3612" max="3612" width="6.7109375" style="84" customWidth="1"/>
    <col min="3613" max="3615" width="9.140625" style="84"/>
    <col min="3616" max="3616" width="10.85546875" style="84" bestFit="1" customWidth="1"/>
    <col min="3617" max="3837" width="9.140625" style="84"/>
    <col min="3838" max="3838" width="18.7109375" style="84" customWidth="1"/>
    <col min="3839" max="3840" width="9.42578125" style="84" customWidth="1"/>
    <col min="3841" max="3841" width="7.7109375" style="84" customWidth="1"/>
    <col min="3842" max="3842" width="9.28515625" style="84" customWidth="1"/>
    <col min="3843" max="3843" width="9.85546875" style="84" customWidth="1"/>
    <col min="3844" max="3844" width="7.140625" style="84" customWidth="1"/>
    <col min="3845" max="3845" width="8.5703125" style="84" customWidth="1"/>
    <col min="3846" max="3846" width="8.85546875" style="84" customWidth="1"/>
    <col min="3847" max="3847" width="7.140625" style="84" customWidth="1"/>
    <col min="3848" max="3848" width="9" style="84" customWidth="1"/>
    <col min="3849" max="3849" width="8.7109375" style="84" customWidth="1"/>
    <col min="3850" max="3850" width="6.5703125" style="84" customWidth="1"/>
    <col min="3851" max="3851" width="8.140625" style="84" customWidth="1"/>
    <col min="3852" max="3852" width="7.5703125" style="84" customWidth="1"/>
    <col min="3853" max="3853" width="7" style="84" customWidth="1"/>
    <col min="3854" max="3855" width="8.7109375" style="84" customWidth="1"/>
    <col min="3856" max="3856" width="7.28515625" style="84" customWidth="1"/>
    <col min="3857" max="3857" width="8.140625" style="84" customWidth="1"/>
    <col min="3858" max="3858" width="8.7109375" style="84" customWidth="1"/>
    <col min="3859" max="3859" width="6.42578125" style="84" customWidth="1"/>
    <col min="3860" max="3861" width="9.28515625" style="84" customWidth="1"/>
    <col min="3862" max="3862" width="6.42578125" style="84" customWidth="1"/>
    <col min="3863" max="3864" width="9.5703125" style="84" customWidth="1"/>
    <col min="3865" max="3865" width="6.42578125" style="84" customWidth="1"/>
    <col min="3866" max="3867" width="9.5703125" style="84" customWidth="1"/>
    <col min="3868" max="3868" width="6.7109375" style="84" customWidth="1"/>
    <col min="3869" max="3871" width="9.140625" style="84"/>
    <col min="3872" max="3872" width="10.85546875" style="84" bestFit="1" customWidth="1"/>
    <col min="3873" max="4093" width="9.140625" style="84"/>
    <col min="4094" max="4094" width="18.7109375" style="84" customWidth="1"/>
    <col min="4095" max="4096" width="9.42578125" style="84" customWidth="1"/>
    <col min="4097" max="4097" width="7.7109375" style="84" customWidth="1"/>
    <col min="4098" max="4098" width="9.28515625" style="84" customWidth="1"/>
    <col min="4099" max="4099" width="9.85546875" style="84" customWidth="1"/>
    <col min="4100" max="4100" width="7.140625" style="84" customWidth="1"/>
    <col min="4101" max="4101" width="8.5703125" style="84" customWidth="1"/>
    <col min="4102" max="4102" width="8.85546875" style="84" customWidth="1"/>
    <col min="4103" max="4103" width="7.140625" style="84" customWidth="1"/>
    <col min="4104" max="4104" width="9" style="84" customWidth="1"/>
    <col min="4105" max="4105" width="8.7109375" style="84" customWidth="1"/>
    <col min="4106" max="4106" width="6.5703125" style="84" customWidth="1"/>
    <col min="4107" max="4107" width="8.140625" style="84" customWidth="1"/>
    <col min="4108" max="4108" width="7.5703125" style="84" customWidth="1"/>
    <col min="4109" max="4109" width="7" style="84" customWidth="1"/>
    <col min="4110" max="4111" width="8.7109375" style="84" customWidth="1"/>
    <col min="4112" max="4112" width="7.28515625" style="84" customWidth="1"/>
    <col min="4113" max="4113" width="8.140625" style="84" customWidth="1"/>
    <col min="4114" max="4114" width="8.7109375" style="84" customWidth="1"/>
    <col min="4115" max="4115" width="6.42578125" style="84" customWidth="1"/>
    <col min="4116" max="4117" width="9.28515625" style="84" customWidth="1"/>
    <col min="4118" max="4118" width="6.42578125" style="84" customWidth="1"/>
    <col min="4119" max="4120" width="9.5703125" style="84" customWidth="1"/>
    <col min="4121" max="4121" width="6.42578125" style="84" customWidth="1"/>
    <col min="4122" max="4123" width="9.5703125" style="84" customWidth="1"/>
    <col min="4124" max="4124" width="6.7109375" style="84" customWidth="1"/>
    <col min="4125" max="4127" width="9.140625" style="84"/>
    <col min="4128" max="4128" width="10.85546875" style="84" bestFit="1" customWidth="1"/>
    <col min="4129" max="4349" width="9.140625" style="84"/>
    <col min="4350" max="4350" width="18.7109375" style="84" customWidth="1"/>
    <col min="4351" max="4352" width="9.42578125" style="84" customWidth="1"/>
    <col min="4353" max="4353" width="7.7109375" style="84" customWidth="1"/>
    <col min="4354" max="4354" width="9.28515625" style="84" customWidth="1"/>
    <col min="4355" max="4355" width="9.85546875" style="84" customWidth="1"/>
    <col min="4356" max="4356" width="7.140625" style="84" customWidth="1"/>
    <col min="4357" max="4357" width="8.5703125" style="84" customWidth="1"/>
    <col min="4358" max="4358" width="8.85546875" style="84" customWidth="1"/>
    <col min="4359" max="4359" width="7.140625" style="84" customWidth="1"/>
    <col min="4360" max="4360" width="9" style="84" customWidth="1"/>
    <col min="4361" max="4361" width="8.7109375" style="84" customWidth="1"/>
    <col min="4362" max="4362" width="6.5703125" style="84" customWidth="1"/>
    <col min="4363" max="4363" width="8.140625" style="84" customWidth="1"/>
    <col min="4364" max="4364" width="7.5703125" style="84" customWidth="1"/>
    <col min="4365" max="4365" width="7" style="84" customWidth="1"/>
    <col min="4366" max="4367" width="8.7109375" style="84" customWidth="1"/>
    <col min="4368" max="4368" width="7.28515625" style="84" customWidth="1"/>
    <col min="4369" max="4369" width="8.140625" style="84" customWidth="1"/>
    <col min="4370" max="4370" width="8.7109375" style="84" customWidth="1"/>
    <col min="4371" max="4371" width="6.42578125" style="84" customWidth="1"/>
    <col min="4372" max="4373" width="9.28515625" style="84" customWidth="1"/>
    <col min="4374" max="4374" width="6.42578125" style="84" customWidth="1"/>
    <col min="4375" max="4376" width="9.5703125" style="84" customWidth="1"/>
    <col min="4377" max="4377" width="6.42578125" style="84" customWidth="1"/>
    <col min="4378" max="4379" width="9.5703125" style="84" customWidth="1"/>
    <col min="4380" max="4380" width="6.7109375" style="84" customWidth="1"/>
    <col min="4381" max="4383" width="9.140625" style="84"/>
    <col min="4384" max="4384" width="10.85546875" style="84" bestFit="1" customWidth="1"/>
    <col min="4385" max="4605" width="9.140625" style="84"/>
    <col min="4606" max="4606" width="18.7109375" style="84" customWidth="1"/>
    <col min="4607" max="4608" width="9.42578125" style="84" customWidth="1"/>
    <col min="4609" max="4609" width="7.7109375" style="84" customWidth="1"/>
    <col min="4610" max="4610" width="9.28515625" style="84" customWidth="1"/>
    <col min="4611" max="4611" width="9.85546875" style="84" customWidth="1"/>
    <col min="4612" max="4612" width="7.140625" style="84" customWidth="1"/>
    <col min="4613" max="4613" width="8.5703125" style="84" customWidth="1"/>
    <col min="4614" max="4614" width="8.85546875" style="84" customWidth="1"/>
    <col min="4615" max="4615" width="7.140625" style="84" customWidth="1"/>
    <col min="4616" max="4616" width="9" style="84" customWidth="1"/>
    <col min="4617" max="4617" width="8.7109375" style="84" customWidth="1"/>
    <col min="4618" max="4618" width="6.5703125" style="84" customWidth="1"/>
    <col min="4619" max="4619" width="8.140625" style="84" customWidth="1"/>
    <col min="4620" max="4620" width="7.5703125" style="84" customWidth="1"/>
    <col min="4621" max="4621" width="7" style="84" customWidth="1"/>
    <col min="4622" max="4623" width="8.7109375" style="84" customWidth="1"/>
    <col min="4624" max="4624" width="7.28515625" style="84" customWidth="1"/>
    <col min="4625" max="4625" width="8.140625" style="84" customWidth="1"/>
    <col min="4626" max="4626" width="8.7109375" style="84" customWidth="1"/>
    <col min="4627" max="4627" width="6.42578125" style="84" customWidth="1"/>
    <col min="4628" max="4629" width="9.28515625" style="84" customWidth="1"/>
    <col min="4630" max="4630" width="6.42578125" style="84" customWidth="1"/>
    <col min="4631" max="4632" width="9.5703125" style="84" customWidth="1"/>
    <col min="4633" max="4633" width="6.42578125" style="84" customWidth="1"/>
    <col min="4634" max="4635" width="9.5703125" style="84" customWidth="1"/>
    <col min="4636" max="4636" width="6.7109375" style="84" customWidth="1"/>
    <col min="4637" max="4639" width="9.140625" style="84"/>
    <col min="4640" max="4640" width="10.85546875" style="84" bestFit="1" customWidth="1"/>
    <col min="4641" max="4861" width="9.140625" style="84"/>
    <col min="4862" max="4862" width="18.7109375" style="84" customWidth="1"/>
    <col min="4863" max="4864" width="9.42578125" style="84" customWidth="1"/>
    <col min="4865" max="4865" width="7.7109375" style="84" customWidth="1"/>
    <col min="4866" max="4866" width="9.28515625" style="84" customWidth="1"/>
    <col min="4867" max="4867" width="9.85546875" style="84" customWidth="1"/>
    <col min="4868" max="4868" width="7.140625" style="84" customWidth="1"/>
    <col min="4869" max="4869" width="8.5703125" style="84" customWidth="1"/>
    <col min="4870" max="4870" width="8.85546875" style="84" customWidth="1"/>
    <col min="4871" max="4871" width="7.140625" style="84" customWidth="1"/>
    <col min="4872" max="4872" width="9" style="84" customWidth="1"/>
    <col min="4873" max="4873" width="8.7109375" style="84" customWidth="1"/>
    <col min="4874" max="4874" width="6.5703125" style="84" customWidth="1"/>
    <col min="4875" max="4875" width="8.140625" style="84" customWidth="1"/>
    <col min="4876" max="4876" width="7.5703125" style="84" customWidth="1"/>
    <col min="4877" max="4877" width="7" style="84" customWidth="1"/>
    <col min="4878" max="4879" width="8.7109375" style="84" customWidth="1"/>
    <col min="4880" max="4880" width="7.28515625" style="84" customWidth="1"/>
    <col min="4881" max="4881" width="8.140625" style="84" customWidth="1"/>
    <col min="4882" max="4882" width="8.7109375" style="84" customWidth="1"/>
    <col min="4883" max="4883" width="6.42578125" style="84" customWidth="1"/>
    <col min="4884" max="4885" width="9.28515625" style="84" customWidth="1"/>
    <col min="4886" max="4886" width="6.42578125" style="84" customWidth="1"/>
    <col min="4887" max="4888" width="9.5703125" style="84" customWidth="1"/>
    <col min="4889" max="4889" width="6.42578125" style="84" customWidth="1"/>
    <col min="4890" max="4891" width="9.5703125" style="84" customWidth="1"/>
    <col min="4892" max="4892" width="6.7109375" style="84" customWidth="1"/>
    <col min="4893" max="4895" width="9.140625" style="84"/>
    <col min="4896" max="4896" width="10.85546875" style="84" bestFit="1" customWidth="1"/>
    <col min="4897" max="5117" width="9.140625" style="84"/>
    <col min="5118" max="5118" width="18.7109375" style="84" customWidth="1"/>
    <col min="5119" max="5120" width="9.42578125" style="84" customWidth="1"/>
    <col min="5121" max="5121" width="7.7109375" style="84" customWidth="1"/>
    <col min="5122" max="5122" width="9.28515625" style="84" customWidth="1"/>
    <col min="5123" max="5123" width="9.85546875" style="84" customWidth="1"/>
    <col min="5124" max="5124" width="7.140625" style="84" customWidth="1"/>
    <col min="5125" max="5125" width="8.5703125" style="84" customWidth="1"/>
    <col min="5126" max="5126" width="8.85546875" style="84" customWidth="1"/>
    <col min="5127" max="5127" width="7.140625" style="84" customWidth="1"/>
    <col min="5128" max="5128" width="9" style="84" customWidth="1"/>
    <col min="5129" max="5129" width="8.7109375" style="84" customWidth="1"/>
    <col min="5130" max="5130" width="6.5703125" style="84" customWidth="1"/>
    <col min="5131" max="5131" width="8.140625" style="84" customWidth="1"/>
    <col min="5132" max="5132" width="7.5703125" style="84" customWidth="1"/>
    <col min="5133" max="5133" width="7" style="84" customWidth="1"/>
    <col min="5134" max="5135" width="8.7109375" style="84" customWidth="1"/>
    <col min="5136" max="5136" width="7.28515625" style="84" customWidth="1"/>
    <col min="5137" max="5137" width="8.140625" style="84" customWidth="1"/>
    <col min="5138" max="5138" width="8.7109375" style="84" customWidth="1"/>
    <col min="5139" max="5139" width="6.42578125" style="84" customWidth="1"/>
    <col min="5140" max="5141" width="9.28515625" style="84" customWidth="1"/>
    <col min="5142" max="5142" width="6.42578125" style="84" customWidth="1"/>
    <col min="5143" max="5144" width="9.5703125" style="84" customWidth="1"/>
    <col min="5145" max="5145" width="6.42578125" style="84" customWidth="1"/>
    <col min="5146" max="5147" width="9.5703125" style="84" customWidth="1"/>
    <col min="5148" max="5148" width="6.7109375" style="84" customWidth="1"/>
    <col min="5149" max="5151" width="9.140625" style="84"/>
    <col min="5152" max="5152" width="10.85546875" style="84" bestFit="1" customWidth="1"/>
    <col min="5153" max="5373" width="9.140625" style="84"/>
    <col min="5374" max="5374" width="18.7109375" style="84" customWidth="1"/>
    <col min="5375" max="5376" width="9.42578125" style="84" customWidth="1"/>
    <col min="5377" max="5377" width="7.7109375" style="84" customWidth="1"/>
    <col min="5378" max="5378" width="9.28515625" style="84" customWidth="1"/>
    <col min="5379" max="5379" width="9.85546875" style="84" customWidth="1"/>
    <col min="5380" max="5380" width="7.140625" style="84" customWidth="1"/>
    <col min="5381" max="5381" width="8.5703125" style="84" customWidth="1"/>
    <col min="5382" max="5382" width="8.85546875" style="84" customWidth="1"/>
    <col min="5383" max="5383" width="7.140625" style="84" customWidth="1"/>
    <col min="5384" max="5384" width="9" style="84" customWidth="1"/>
    <col min="5385" max="5385" width="8.7109375" style="84" customWidth="1"/>
    <col min="5386" max="5386" width="6.5703125" style="84" customWidth="1"/>
    <col min="5387" max="5387" width="8.140625" style="84" customWidth="1"/>
    <col min="5388" max="5388" width="7.5703125" style="84" customWidth="1"/>
    <col min="5389" max="5389" width="7" style="84" customWidth="1"/>
    <col min="5390" max="5391" width="8.7109375" style="84" customWidth="1"/>
    <col min="5392" max="5392" width="7.28515625" style="84" customWidth="1"/>
    <col min="5393" max="5393" width="8.140625" style="84" customWidth="1"/>
    <col min="5394" max="5394" width="8.7109375" style="84" customWidth="1"/>
    <col min="5395" max="5395" width="6.42578125" style="84" customWidth="1"/>
    <col min="5396" max="5397" width="9.28515625" style="84" customWidth="1"/>
    <col min="5398" max="5398" width="6.42578125" style="84" customWidth="1"/>
    <col min="5399" max="5400" width="9.5703125" style="84" customWidth="1"/>
    <col min="5401" max="5401" width="6.42578125" style="84" customWidth="1"/>
    <col min="5402" max="5403" width="9.5703125" style="84" customWidth="1"/>
    <col min="5404" max="5404" width="6.7109375" style="84" customWidth="1"/>
    <col min="5405" max="5407" width="9.140625" style="84"/>
    <col min="5408" max="5408" width="10.85546875" style="84" bestFit="1" customWidth="1"/>
    <col min="5409" max="5629" width="9.140625" style="84"/>
    <col min="5630" max="5630" width="18.7109375" style="84" customWidth="1"/>
    <col min="5631" max="5632" width="9.42578125" style="84" customWidth="1"/>
    <col min="5633" max="5633" width="7.7109375" style="84" customWidth="1"/>
    <col min="5634" max="5634" width="9.28515625" style="84" customWidth="1"/>
    <col min="5635" max="5635" width="9.85546875" style="84" customWidth="1"/>
    <col min="5636" max="5636" width="7.140625" style="84" customWidth="1"/>
    <col min="5637" max="5637" width="8.5703125" style="84" customWidth="1"/>
    <col min="5638" max="5638" width="8.85546875" style="84" customWidth="1"/>
    <col min="5639" max="5639" width="7.140625" style="84" customWidth="1"/>
    <col min="5640" max="5640" width="9" style="84" customWidth="1"/>
    <col min="5641" max="5641" width="8.7109375" style="84" customWidth="1"/>
    <col min="5642" max="5642" width="6.5703125" style="84" customWidth="1"/>
    <col min="5643" max="5643" width="8.140625" style="84" customWidth="1"/>
    <col min="5644" max="5644" width="7.5703125" style="84" customWidth="1"/>
    <col min="5645" max="5645" width="7" style="84" customWidth="1"/>
    <col min="5646" max="5647" width="8.7109375" style="84" customWidth="1"/>
    <col min="5648" max="5648" width="7.28515625" style="84" customWidth="1"/>
    <col min="5649" max="5649" width="8.140625" style="84" customWidth="1"/>
    <col min="5650" max="5650" width="8.7109375" style="84" customWidth="1"/>
    <col min="5651" max="5651" width="6.42578125" style="84" customWidth="1"/>
    <col min="5652" max="5653" width="9.28515625" style="84" customWidth="1"/>
    <col min="5654" max="5654" width="6.42578125" style="84" customWidth="1"/>
    <col min="5655" max="5656" width="9.5703125" style="84" customWidth="1"/>
    <col min="5657" max="5657" width="6.42578125" style="84" customWidth="1"/>
    <col min="5658" max="5659" width="9.5703125" style="84" customWidth="1"/>
    <col min="5660" max="5660" width="6.7109375" style="84" customWidth="1"/>
    <col min="5661" max="5663" width="9.140625" style="84"/>
    <col min="5664" max="5664" width="10.85546875" style="84" bestFit="1" customWidth="1"/>
    <col min="5665" max="5885" width="9.140625" style="84"/>
    <col min="5886" max="5886" width="18.7109375" style="84" customWidth="1"/>
    <col min="5887" max="5888" width="9.42578125" style="84" customWidth="1"/>
    <col min="5889" max="5889" width="7.7109375" style="84" customWidth="1"/>
    <col min="5890" max="5890" width="9.28515625" style="84" customWidth="1"/>
    <col min="5891" max="5891" width="9.85546875" style="84" customWidth="1"/>
    <col min="5892" max="5892" width="7.140625" style="84" customWidth="1"/>
    <col min="5893" max="5893" width="8.5703125" style="84" customWidth="1"/>
    <col min="5894" max="5894" width="8.85546875" style="84" customWidth="1"/>
    <col min="5895" max="5895" width="7.140625" style="84" customWidth="1"/>
    <col min="5896" max="5896" width="9" style="84" customWidth="1"/>
    <col min="5897" max="5897" width="8.7109375" style="84" customWidth="1"/>
    <col min="5898" max="5898" width="6.5703125" style="84" customWidth="1"/>
    <col min="5899" max="5899" width="8.140625" style="84" customWidth="1"/>
    <col min="5900" max="5900" width="7.5703125" style="84" customWidth="1"/>
    <col min="5901" max="5901" width="7" style="84" customWidth="1"/>
    <col min="5902" max="5903" width="8.7109375" style="84" customWidth="1"/>
    <col min="5904" max="5904" width="7.28515625" style="84" customWidth="1"/>
    <col min="5905" max="5905" width="8.140625" style="84" customWidth="1"/>
    <col min="5906" max="5906" width="8.7109375" style="84" customWidth="1"/>
    <col min="5907" max="5907" width="6.42578125" style="84" customWidth="1"/>
    <col min="5908" max="5909" width="9.28515625" style="84" customWidth="1"/>
    <col min="5910" max="5910" width="6.42578125" style="84" customWidth="1"/>
    <col min="5911" max="5912" width="9.5703125" style="84" customWidth="1"/>
    <col min="5913" max="5913" width="6.42578125" style="84" customWidth="1"/>
    <col min="5914" max="5915" width="9.5703125" style="84" customWidth="1"/>
    <col min="5916" max="5916" width="6.7109375" style="84" customWidth="1"/>
    <col min="5917" max="5919" width="9.140625" style="84"/>
    <col min="5920" max="5920" width="10.85546875" style="84" bestFit="1" customWidth="1"/>
    <col min="5921" max="6141" width="9.140625" style="84"/>
    <col min="6142" max="6142" width="18.7109375" style="84" customWidth="1"/>
    <col min="6143" max="6144" width="9.42578125" style="84" customWidth="1"/>
    <col min="6145" max="6145" width="7.7109375" style="84" customWidth="1"/>
    <col min="6146" max="6146" width="9.28515625" style="84" customWidth="1"/>
    <col min="6147" max="6147" width="9.85546875" style="84" customWidth="1"/>
    <col min="6148" max="6148" width="7.140625" style="84" customWidth="1"/>
    <col min="6149" max="6149" width="8.5703125" style="84" customWidth="1"/>
    <col min="6150" max="6150" width="8.85546875" style="84" customWidth="1"/>
    <col min="6151" max="6151" width="7.140625" style="84" customWidth="1"/>
    <col min="6152" max="6152" width="9" style="84" customWidth="1"/>
    <col min="6153" max="6153" width="8.7109375" style="84" customWidth="1"/>
    <col min="6154" max="6154" width="6.5703125" style="84" customWidth="1"/>
    <col min="6155" max="6155" width="8.140625" style="84" customWidth="1"/>
    <col min="6156" max="6156" width="7.5703125" style="84" customWidth="1"/>
    <col min="6157" max="6157" width="7" style="84" customWidth="1"/>
    <col min="6158" max="6159" width="8.7109375" style="84" customWidth="1"/>
    <col min="6160" max="6160" width="7.28515625" style="84" customWidth="1"/>
    <col min="6161" max="6161" width="8.140625" style="84" customWidth="1"/>
    <col min="6162" max="6162" width="8.7109375" style="84" customWidth="1"/>
    <col min="6163" max="6163" width="6.42578125" style="84" customWidth="1"/>
    <col min="6164" max="6165" width="9.28515625" style="84" customWidth="1"/>
    <col min="6166" max="6166" width="6.42578125" style="84" customWidth="1"/>
    <col min="6167" max="6168" width="9.5703125" style="84" customWidth="1"/>
    <col min="6169" max="6169" width="6.42578125" style="84" customWidth="1"/>
    <col min="6170" max="6171" width="9.5703125" style="84" customWidth="1"/>
    <col min="6172" max="6172" width="6.7109375" style="84" customWidth="1"/>
    <col min="6173" max="6175" width="9.140625" style="84"/>
    <col min="6176" max="6176" width="10.85546875" style="84" bestFit="1" customWidth="1"/>
    <col min="6177" max="6397" width="9.140625" style="84"/>
    <col min="6398" max="6398" width="18.7109375" style="84" customWidth="1"/>
    <col min="6399" max="6400" width="9.42578125" style="84" customWidth="1"/>
    <col min="6401" max="6401" width="7.7109375" style="84" customWidth="1"/>
    <col min="6402" max="6402" width="9.28515625" style="84" customWidth="1"/>
    <col min="6403" max="6403" width="9.85546875" style="84" customWidth="1"/>
    <col min="6404" max="6404" width="7.140625" style="84" customWidth="1"/>
    <col min="6405" max="6405" width="8.5703125" style="84" customWidth="1"/>
    <col min="6406" max="6406" width="8.85546875" style="84" customWidth="1"/>
    <col min="6407" max="6407" width="7.140625" style="84" customWidth="1"/>
    <col min="6408" max="6408" width="9" style="84" customWidth="1"/>
    <col min="6409" max="6409" width="8.7109375" style="84" customWidth="1"/>
    <col min="6410" max="6410" width="6.5703125" style="84" customWidth="1"/>
    <col min="6411" max="6411" width="8.140625" style="84" customWidth="1"/>
    <col min="6412" max="6412" width="7.5703125" style="84" customWidth="1"/>
    <col min="6413" max="6413" width="7" style="84" customWidth="1"/>
    <col min="6414" max="6415" width="8.7109375" style="84" customWidth="1"/>
    <col min="6416" max="6416" width="7.28515625" style="84" customWidth="1"/>
    <col min="6417" max="6417" width="8.140625" style="84" customWidth="1"/>
    <col min="6418" max="6418" width="8.7109375" style="84" customWidth="1"/>
    <col min="6419" max="6419" width="6.42578125" style="84" customWidth="1"/>
    <col min="6420" max="6421" width="9.28515625" style="84" customWidth="1"/>
    <col min="6422" max="6422" width="6.42578125" style="84" customWidth="1"/>
    <col min="6423" max="6424" width="9.5703125" style="84" customWidth="1"/>
    <col min="6425" max="6425" width="6.42578125" style="84" customWidth="1"/>
    <col min="6426" max="6427" width="9.5703125" style="84" customWidth="1"/>
    <col min="6428" max="6428" width="6.7109375" style="84" customWidth="1"/>
    <col min="6429" max="6431" width="9.140625" style="84"/>
    <col min="6432" max="6432" width="10.85546875" style="84" bestFit="1" customWidth="1"/>
    <col min="6433" max="6653" width="9.140625" style="84"/>
    <col min="6654" max="6654" width="18.7109375" style="84" customWidth="1"/>
    <col min="6655" max="6656" width="9.42578125" style="84" customWidth="1"/>
    <col min="6657" max="6657" width="7.7109375" style="84" customWidth="1"/>
    <col min="6658" max="6658" width="9.28515625" style="84" customWidth="1"/>
    <col min="6659" max="6659" width="9.85546875" style="84" customWidth="1"/>
    <col min="6660" max="6660" width="7.140625" style="84" customWidth="1"/>
    <col min="6661" max="6661" width="8.5703125" style="84" customWidth="1"/>
    <col min="6662" max="6662" width="8.85546875" style="84" customWidth="1"/>
    <col min="6663" max="6663" width="7.140625" style="84" customWidth="1"/>
    <col min="6664" max="6664" width="9" style="84" customWidth="1"/>
    <col min="6665" max="6665" width="8.7109375" style="84" customWidth="1"/>
    <col min="6666" max="6666" width="6.5703125" style="84" customWidth="1"/>
    <col min="6667" max="6667" width="8.140625" style="84" customWidth="1"/>
    <col min="6668" max="6668" width="7.5703125" style="84" customWidth="1"/>
    <col min="6669" max="6669" width="7" style="84" customWidth="1"/>
    <col min="6670" max="6671" width="8.7109375" style="84" customWidth="1"/>
    <col min="6672" max="6672" width="7.28515625" style="84" customWidth="1"/>
    <col min="6673" max="6673" width="8.140625" style="84" customWidth="1"/>
    <col min="6674" max="6674" width="8.7109375" style="84" customWidth="1"/>
    <col min="6675" max="6675" width="6.42578125" style="84" customWidth="1"/>
    <col min="6676" max="6677" width="9.28515625" style="84" customWidth="1"/>
    <col min="6678" max="6678" width="6.42578125" style="84" customWidth="1"/>
    <col min="6679" max="6680" width="9.5703125" style="84" customWidth="1"/>
    <col min="6681" max="6681" width="6.42578125" style="84" customWidth="1"/>
    <col min="6682" max="6683" width="9.5703125" style="84" customWidth="1"/>
    <col min="6684" max="6684" width="6.7109375" style="84" customWidth="1"/>
    <col min="6685" max="6687" width="9.140625" style="84"/>
    <col min="6688" max="6688" width="10.85546875" style="84" bestFit="1" customWidth="1"/>
    <col min="6689" max="6909" width="9.140625" style="84"/>
    <col min="6910" max="6910" width="18.7109375" style="84" customWidth="1"/>
    <col min="6911" max="6912" width="9.42578125" style="84" customWidth="1"/>
    <col min="6913" max="6913" width="7.7109375" style="84" customWidth="1"/>
    <col min="6914" max="6914" width="9.28515625" style="84" customWidth="1"/>
    <col min="6915" max="6915" width="9.85546875" style="84" customWidth="1"/>
    <col min="6916" max="6916" width="7.140625" style="84" customWidth="1"/>
    <col min="6917" max="6917" width="8.5703125" style="84" customWidth="1"/>
    <col min="6918" max="6918" width="8.85546875" style="84" customWidth="1"/>
    <col min="6919" max="6919" width="7.140625" style="84" customWidth="1"/>
    <col min="6920" max="6920" width="9" style="84" customWidth="1"/>
    <col min="6921" max="6921" width="8.7109375" style="84" customWidth="1"/>
    <col min="6922" max="6922" width="6.5703125" style="84" customWidth="1"/>
    <col min="6923" max="6923" width="8.140625" style="84" customWidth="1"/>
    <col min="6924" max="6924" width="7.5703125" style="84" customWidth="1"/>
    <col min="6925" max="6925" width="7" style="84" customWidth="1"/>
    <col min="6926" max="6927" width="8.7109375" style="84" customWidth="1"/>
    <col min="6928" max="6928" width="7.28515625" style="84" customWidth="1"/>
    <col min="6929" max="6929" width="8.140625" style="84" customWidth="1"/>
    <col min="6930" max="6930" width="8.7109375" style="84" customWidth="1"/>
    <col min="6931" max="6931" width="6.42578125" style="84" customWidth="1"/>
    <col min="6932" max="6933" width="9.28515625" style="84" customWidth="1"/>
    <col min="6934" max="6934" width="6.42578125" style="84" customWidth="1"/>
    <col min="6935" max="6936" width="9.5703125" style="84" customWidth="1"/>
    <col min="6937" max="6937" width="6.42578125" style="84" customWidth="1"/>
    <col min="6938" max="6939" width="9.5703125" style="84" customWidth="1"/>
    <col min="6940" max="6940" width="6.7109375" style="84" customWidth="1"/>
    <col min="6941" max="6943" width="9.140625" style="84"/>
    <col min="6944" max="6944" width="10.85546875" style="84" bestFit="1" customWidth="1"/>
    <col min="6945" max="7165" width="9.140625" style="84"/>
    <col min="7166" max="7166" width="18.7109375" style="84" customWidth="1"/>
    <col min="7167" max="7168" width="9.42578125" style="84" customWidth="1"/>
    <col min="7169" max="7169" width="7.7109375" style="84" customWidth="1"/>
    <col min="7170" max="7170" width="9.28515625" style="84" customWidth="1"/>
    <col min="7171" max="7171" width="9.85546875" style="84" customWidth="1"/>
    <col min="7172" max="7172" width="7.140625" style="84" customWidth="1"/>
    <col min="7173" max="7173" width="8.5703125" style="84" customWidth="1"/>
    <col min="7174" max="7174" width="8.85546875" style="84" customWidth="1"/>
    <col min="7175" max="7175" width="7.140625" style="84" customWidth="1"/>
    <col min="7176" max="7176" width="9" style="84" customWidth="1"/>
    <col min="7177" max="7177" width="8.7109375" style="84" customWidth="1"/>
    <col min="7178" max="7178" width="6.5703125" style="84" customWidth="1"/>
    <col min="7179" max="7179" width="8.140625" style="84" customWidth="1"/>
    <col min="7180" max="7180" width="7.5703125" style="84" customWidth="1"/>
    <col min="7181" max="7181" width="7" style="84" customWidth="1"/>
    <col min="7182" max="7183" width="8.7109375" style="84" customWidth="1"/>
    <col min="7184" max="7184" width="7.28515625" style="84" customWidth="1"/>
    <col min="7185" max="7185" width="8.140625" style="84" customWidth="1"/>
    <col min="7186" max="7186" width="8.7109375" style="84" customWidth="1"/>
    <col min="7187" max="7187" width="6.42578125" style="84" customWidth="1"/>
    <col min="7188" max="7189" width="9.28515625" style="84" customWidth="1"/>
    <col min="7190" max="7190" width="6.42578125" style="84" customWidth="1"/>
    <col min="7191" max="7192" width="9.5703125" style="84" customWidth="1"/>
    <col min="7193" max="7193" width="6.42578125" style="84" customWidth="1"/>
    <col min="7194" max="7195" width="9.5703125" style="84" customWidth="1"/>
    <col min="7196" max="7196" width="6.7109375" style="84" customWidth="1"/>
    <col min="7197" max="7199" width="9.140625" style="84"/>
    <col min="7200" max="7200" width="10.85546875" style="84" bestFit="1" customWidth="1"/>
    <col min="7201" max="7421" width="9.140625" style="84"/>
    <col min="7422" max="7422" width="18.7109375" style="84" customWidth="1"/>
    <col min="7423" max="7424" width="9.42578125" style="84" customWidth="1"/>
    <col min="7425" max="7425" width="7.7109375" style="84" customWidth="1"/>
    <col min="7426" max="7426" width="9.28515625" style="84" customWidth="1"/>
    <col min="7427" max="7427" width="9.85546875" style="84" customWidth="1"/>
    <col min="7428" max="7428" width="7.140625" style="84" customWidth="1"/>
    <col min="7429" max="7429" width="8.5703125" style="84" customWidth="1"/>
    <col min="7430" max="7430" width="8.85546875" style="84" customWidth="1"/>
    <col min="7431" max="7431" width="7.140625" style="84" customWidth="1"/>
    <col min="7432" max="7432" width="9" style="84" customWidth="1"/>
    <col min="7433" max="7433" width="8.7109375" style="84" customWidth="1"/>
    <col min="7434" max="7434" width="6.5703125" style="84" customWidth="1"/>
    <col min="7435" max="7435" width="8.140625" style="84" customWidth="1"/>
    <col min="7436" max="7436" width="7.5703125" style="84" customWidth="1"/>
    <col min="7437" max="7437" width="7" style="84" customWidth="1"/>
    <col min="7438" max="7439" width="8.7109375" style="84" customWidth="1"/>
    <col min="7440" max="7440" width="7.28515625" style="84" customWidth="1"/>
    <col min="7441" max="7441" width="8.140625" style="84" customWidth="1"/>
    <col min="7442" max="7442" width="8.7109375" style="84" customWidth="1"/>
    <col min="7443" max="7443" width="6.42578125" style="84" customWidth="1"/>
    <col min="7444" max="7445" width="9.28515625" style="84" customWidth="1"/>
    <col min="7446" max="7446" width="6.42578125" style="84" customWidth="1"/>
    <col min="7447" max="7448" width="9.5703125" style="84" customWidth="1"/>
    <col min="7449" max="7449" width="6.42578125" style="84" customWidth="1"/>
    <col min="7450" max="7451" width="9.5703125" style="84" customWidth="1"/>
    <col min="7452" max="7452" width="6.7109375" style="84" customWidth="1"/>
    <col min="7453" max="7455" width="9.140625" style="84"/>
    <col min="7456" max="7456" width="10.85546875" style="84" bestFit="1" customWidth="1"/>
    <col min="7457" max="7677" width="9.140625" style="84"/>
    <col min="7678" max="7678" width="18.7109375" style="84" customWidth="1"/>
    <col min="7679" max="7680" width="9.42578125" style="84" customWidth="1"/>
    <col min="7681" max="7681" width="7.7109375" style="84" customWidth="1"/>
    <col min="7682" max="7682" width="9.28515625" style="84" customWidth="1"/>
    <col min="7683" max="7683" width="9.85546875" style="84" customWidth="1"/>
    <col min="7684" max="7684" width="7.140625" style="84" customWidth="1"/>
    <col min="7685" max="7685" width="8.5703125" style="84" customWidth="1"/>
    <col min="7686" max="7686" width="8.85546875" style="84" customWidth="1"/>
    <col min="7687" max="7687" width="7.140625" style="84" customWidth="1"/>
    <col min="7688" max="7688" width="9" style="84" customWidth="1"/>
    <col min="7689" max="7689" width="8.7109375" style="84" customWidth="1"/>
    <col min="7690" max="7690" width="6.5703125" style="84" customWidth="1"/>
    <col min="7691" max="7691" width="8.140625" style="84" customWidth="1"/>
    <col min="7692" max="7692" width="7.5703125" style="84" customWidth="1"/>
    <col min="7693" max="7693" width="7" style="84" customWidth="1"/>
    <col min="7694" max="7695" width="8.7109375" style="84" customWidth="1"/>
    <col min="7696" max="7696" width="7.28515625" style="84" customWidth="1"/>
    <col min="7697" max="7697" width="8.140625" style="84" customWidth="1"/>
    <col min="7698" max="7698" width="8.7109375" style="84" customWidth="1"/>
    <col min="7699" max="7699" width="6.42578125" style="84" customWidth="1"/>
    <col min="7700" max="7701" width="9.28515625" style="84" customWidth="1"/>
    <col min="7702" max="7702" width="6.42578125" style="84" customWidth="1"/>
    <col min="7703" max="7704" width="9.5703125" style="84" customWidth="1"/>
    <col min="7705" max="7705" width="6.42578125" style="84" customWidth="1"/>
    <col min="7706" max="7707" width="9.5703125" style="84" customWidth="1"/>
    <col min="7708" max="7708" width="6.7109375" style="84" customWidth="1"/>
    <col min="7709" max="7711" width="9.140625" style="84"/>
    <col min="7712" max="7712" width="10.85546875" style="84" bestFit="1" customWidth="1"/>
    <col min="7713" max="7933" width="9.140625" style="84"/>
    <col min="7934" max="7934" width="18.7109375" style="84" customWidth="1"/>
    <col min="7935" max="7936" width="9.42578125" style="84" customWidth="1"/>
    <col min="7937" max="7937" width="7.7109375" style="84" customWidth="1"/>
    <col min="7938" max="7938" width="9.28515625" style="84" customWidth="1"/>
    <col min="7939" max="7939" width="9.85546875" style="84" customWidth="1"/>
    <col min="7940" max="7940" width="7.140625" style="84" customWidth="1"/>
    <col min="7941" max="7941" width="8.5703125" style="84" customWidth="1"/>
    <col min="7942" max="7942" width="8.85546875" style="84" customWidth="1"/>
    <col min="7943" max="7943" width="7.140625" style="84" customWidth="1"/>
    <col min="7944" max="7944" width="9" style="84" customWidth="1"/>
    <col min="7945" max="7945" width="8.7109375" style="84" customWidth="1"/>
    <col min="7946" max="7946" width="6.5703125" style="84" customWidth="1"/>
    <col min="7947" max="7947" width="8.140625" style="84" customWidth="1"/>
    <col min="7948" max="7948" width="7.5703125" style="84" customWidth="1"/>
    <col min="7949" max="7949" width="7" style="84" customWidth="1"/>
    <col min="7950" max="7951" width="8.7109375" style="84" customWidth="1"/>
    <col min="7952" max="7952" width="7.28515625" style="84" customWidth="1"/>
    <col min="7953" max="7953" width="8.140625" style="84" customWidth="1"/>
    <col min="7954" max="7954" width="8.7109375" style="84" customWidth="1"/>
    <col min="7955" max="7955" width="6.42578125" style="84" customWidth="1"/>
    <col min="7956" max="7957" width="9.28515625" style="84" customWidth="1"/>
    <col min="7958" max="7958" width="6.42578125" style="84" customWidth="1"/>
    <col min="7959" max="7960" width="9.5703125" style="84" customWidth="1"/>
    <col min="7961" max="7961" width="6.42578125" style="84" customWidth="1"/>
    <col min="7962" max="7963" width="9.5703125" style="84" customWidth="1"/>
    <col min="7964" max="7964" width="6.7109375" style="84" customWidth="1"/>
    <col min="7965" max="7967" width="9.140625" style="84"/>
    <col min="7968" max="7968" width="10.85546875" style="84" bestFit="1" customWidth="1"/>
    <col min="7969" max="8189" width="9.140625" style="84"/>
    <col min="8190" max="8190" width="18.7109375" style="84" customWidth="1"/>
    <col min="8191" max="8192" width="9.42578125" style="84" customWidth="1"/>
    <col min="8193" max="8193" width="7.7109375" style="84" customWidth="1"/>
    <col min="8194" max="8194" width="9.28515625" style="84" customWidth="1"/>
    <col min="8195" max="8195" width="9.85546875" style="84" customWidth="1"/>
    <col min="8196" max="8196" width="7.140625" style="84" customWidth="1"/>
    <col min="8197" max="8197" width="8.5703125" style="84" customWidth="1"/>
    <col min="8198" max="8198" width="8.85546875" style="84" customWidth="1"/>
    <col min="8199" max="8199" width="7.140625" style="84" customWidth="1"/>
    <col min="8200" max="8200" width="9" style="84" customWidth="1"/>
    <col min="8201" max="8201" width="8.7109375" style="84" customWidth="1"/>
    <col min="8202" max="8202" width="6.5703125" style="84" customWidth="1"/>
    <col min="8203" max="8203" width="8.140625" style="84" customWidth="1"/>
    <col min="8204" max="8204" width="7.5703125" style="84" customWidth="1"/>
    <col min="8205" max="8205" width="7" style="84" customWidth="1"/>
    <col min="8206" max="8207" width="8.7109375" style="84" customWidth="1"/>
    <col min="8208" max="8208" width="7.28515625" style="84" customWidth="1"/>
    <col min="8209" max="8209" width="8.140625" style="84" customWidth="1"/>
    <col min="8210" max="8210" width="8.7109375" style="84" customWidth="1"/>
    <col min="8211" max="8211" width="6.42578125" style="84" customWidth="1"/>
    <col min="8212" max="8213" width="9.28515625" style="84" customWidth="1"/>
    <col min="8214" max="8214" width="6.42578125" style="84" customWidth="1"/>
    <col min="8215" max="8216" width="9.5703125" style="84" customWidth="1"/>
    <col min="8217" max="8217" width="6.42578125" style="84" customWidth="1"/>
    <col min="8218" max="8219" width="9.5703125" style="84" customWidth="1"/>
    <col min="8220" max="8220" width="6.7109375" style="84" customWidth="1"/>
    <col min="8221" max="8223" width="9.140625" style="84"/>
    <col min="8224" max="8224" width="10.85546875" style="84" bestFit="1" customWidth="1"/>
    <col min="8225" max="8445" width="9.140625" style="84"/>
    <col min="8446" max="8446" width="18.7109375" style="84" customWidth="1"/>
    <col min="8447" max="8448" width="9.42578125" style="84" customWidth="1"/>
    <col min="8449" max="8449" width="7.7109375" style="84" customWidth="1"/>
    <col min="8450" max="8450" width="9.28515625" style="84" customWidth="1"/>
    <col min="8451" max="8451" width="9.85546875" style="84" customWidth="1"/>
    <col min="8452" max="8452" width="7.140625" style="84" customWidth="1"/>
    <col min="8453" max="8453" width="8.5703125" style="84" customWidth="1"/>
    <col min="8454" max="8454" width="8.85546875" style="84" customWidth="1"/>
    <col min="8455" max="8455" width="7.140625" style="84" customWidth="1"/>
    <col min="8456" max="8456" width="9" style="84" customWidth="1"/>
    <col min="8457" max="8457" width="8.7109375" style="84" customWidth="1"/>
    <col min="8458" max="8458" width="6.5703125" style="84" customWidth="1"/>
    <col min="8459" max="8459" width="8.140625" style="84" customWidth="1"/>
    <col min="8460" max="8460" width="7.5703125" style="84" customWidth="1"/>
    <col min="8461" max="8461" width="7" style="84" customWidth="1"/>
    <col min="8462" max="8463" width="8.7109375" style="84" customWidth="1"/>
    <col min="8464" max="8464" width="7.28515625" style="84" customWidth="1"/>
    <col min="8465" max="8465" width="8.140625" style="84" customWidth="1"/>
    <col min="8466" max="8466" width="8.7109375" style="84" customWidth="1"/>
    <col min="8467" max="8467" width="6.42578125" style="84" customWidth="1"/>
    <col min="8468" max="8469" width="9.28515625" style="84" customWidth="1"/>
    <col min="8470" max="8470" width="6.42578125" style="84" customWidth="1"/>
    <col min="8471" max="8472" width="9.5703125" style="84" customWidth="1"/>
    <col min="8473" max="8473" width="6.42578125" style="84" customWidth="1"/>
    <col min="8474" max="8475" width="9.5703125" style="84" customWidth="1"/>
    <col min="8476" max="8476" width="6.7109375" style="84" customWidth="1"/>
    <col min="8477" max="8479" width="9.140625" style="84"/>
    <col min="8480" max="8480" width="10.85546875" style="84" bestFit="1" customWidth="1"/>
    <col min="8481" max="8701" width="9.140625" style="84"/>
    <col min="8702" max="8702" width="18.7109375" style="84" customWidth="1"/>
    <col min="8703" max="8704" width="9.42578125" style="84" customWidth="1"/>
    <col min="8705" max="8705" width="7.7109375" style="84" customWidth="1"/>
    <col min="8706" max="8706" width="9.28515625" style="84" customWidth="1"/>
    <col min="8707" max="8707" width="9.85546875" style="84" customWidth="1"/>
    <col min="8708" max="8708" width="7.140625" style="84" customWidth="1"/>
    <col min="8709" max="8709" width="8.5703125" style="84" customWidth="1"/>
    <col min="8710" max="8710" width="8.85546875" style="84" customWidth="1"/>
    <col min="8711" max="8711" width="7.140625" style="84" customWidth="1"/>
    <col min="8712" max="8712" width="9" style="84" customWidth="1"/>
    <col min="8713" max="8713" width="8.7109375" style="84" customWidth="1"/>
    <col min="8714" max="8714" width="6.5703125" style="84" customWidth="1"/>
    <col min="8715" max="8715" width="8.140625" style="84" customWidth="1"/>
    <col min="8716" max="8716" width="7.5703125" style="84" customWidth="1"/>
    <col min="8717" max="8717" width="7" style="84" customWidth="1"/>
    <col min="8718" max="8719" width="8.7109375" style="84" customWidth="1"/>
    <col min="8720" max="8720" width="7.28515625" style="84" customWidth="1"/>
    <col min="8721" max="8721" width="8.140625" style="84" customWidth="1"/>
    <col min="8722" max="8722" width="8.7109375" style="84" customWidth="1"/>
    <col min="8723" max="8723" width="6.42578125" style="84" customWidth="1"/>
    <col min="8724" max="8725" width="9.28515625" style="84" customWidth="1"/>
    <col min="8726" max="8726" width="6.42578125" style="84" customWidth="1"/>
    <col min="8727" max="8728" width="9.5703125" style="84" customWidth="1"/>
    <col min="8729" max="8729" width="6.42578125" style="84" customWidth="1"/>
    <col min="8730" max="8731" width="9.5703125" style="84" customWidth="1"/>
    <col min="8732" max="8732" width="6.7109375" style="84" customWidth="1"/>
    <col min="8733" max="8735" width="9.140625" style="84"/>
    <col min="8736" max="8736" width="10.85546875" style="84" bestFit="1" customWidth="1"/>
    <col min="8737" max="8957" width="9.140625" style="84"/>
    <col min="8958" max="8958" width="18.7109375" style="84" customWidth="1"/>
    <col min="8959" max="8960" width="9.42578125" style="84" customWidth="1"/>
    <col min="8961" max="8961" width="7.7109375" style="84" customWidth="1"/>
    <col min="8962" max="8962" width="9.28515625" style="84" customWidth="1"/>
    <col min="8963" max="8963" width="9.85546875" style="84" customWidth="1"/>
    <col min="8964" max="8964" width="7.140625" style="84" customWidth="1"/>
    <col min="8965" max="8965" width="8.5703125" style="84" customWidth="1"/>
    <col min="8966" max="8966" width="8.85546875" style="84" customWidth="1"/>
    <col min="8967" max="8967" width="7.140625" style="84" customWidth="1"/>
    <col min="8968" max="8968" width="9" style="84" customWidth="1"/>
    <col min="8969" max="8969" width="8.7109375" style="84" customWidth="1"/>
    <col min="8970" max="8970" width="6.5703125" style="84" customWidth="1"/>
    <col min="8971" max="8971" width="8.140625" style="84" customWidth="1"/>
    <col min="8972" max="8972" width="7.5703125" style="84" customWidth="1"/>
    <col min="8973" max="8973" width="7" style="84" customWidth="1"/>
    <col min="8974" max="8975" width="8.7109375" style="84" customWidth="1"/>
    <col min="8976" max="8976" width="7.28515625" style="84" customWidth="1"/>
    <col min="8977" max="8977" width="8.140625" style="84" customWidth="1"/>
    <col min="8978" max="8978" width="8.7109375" style="84" customWidth="1"/>
    <col min="8979" max="8979" width="6.42578125" style="84" customWidth="1"/>
    <col min="8980" max="8981" width="9.28515625" style="84" customWidth="1"/>
    <col min="8982" max="8982" width="6.42578125" style="84" customWidth="1"/>
    <col min="8983" max="8984" width="9.5703125" style="84" customWidth="1"/>
    <col min="8985" max="8985" width="6.42578125" style="84" customWidth="1"/>
    <col min="8986" max="8987" width="9.5703125" style="84" customWidth="1"/>
    <col min="8988" max="8988" width="6.7109375" style="84" customWidth="1"/>
    <col min="8989" max="8991" width="9.140625" style="84"/>
    <col min="8992" max="8992" width="10.85546875" style="84" bestFit="1" customWidth="1"/>
    <col min="8993" max="9213" width="9.140625" style="84"/>
    <col min="9214" max="9214" width="18.7109375" style="84" customWidth="1"/>
    <col min="9215" max="9216" width="9.42578125" style="84" customWidth="1"/>
    <col min="9217" max="9217" width="7.7109375" style="84" customWidth="1"/>
    <col min="9218" max="9218" width="9.28515625" style="84" customWidth="1"/>
    <col min="9219" max="9219" width="9.85546875" style="84" customWidth="1"/>
    <col min="9220" max="9220" width="7.140625" style="84" customWidth="1"/>
    <col min="9221" max="9221" width="8.5703125" style="84" customWidth="1"/>
    <col min="9222" max="9222" width="8.85546875" style="84" customWidth="1"/>
    <col min="9223" max="9223" width="7.140625" style="84" customWidth="1"/>
    <col min="9224" max="9224" width="9" style="84" customWidth="1"/>
    <col min="9225" max="9225" width="8.7109375" style="84" customWidth="1"/>
    <col min="9226" max="9226" width="6.5703125" style="84" customWidth="1"/>
    <col min="9227" max="9227" width="8.140625" style="84" customWidth="1"/>
    <col min="9228" max="9228" width="7.5703125" style="84" customWidth="1"/>
    <col min="9229" max="9229" width="7" style="84" customWidth="1"/>
    <col min="9230" max="9231" width="8.7109375" style="84" customWidth="1"/>
    <col min="9232" max="9232" width="7.28515625" style="84" customWidth="1"/>
    <col min="9233" max="9233" width="8.140625" style="84" customWidth="1"/>
    <col min="9234" max="9234" width="8.7109375" style="84" customWidth="1"/>
    <col min="9235" max="9235" width="6.42578125" style="84" customWidth="1"/>
    <col min="9236" max="9237" width="9.28515625" style="84" customWidth="1"/>
    <col min="9238" max="9238" width="6.42578125" style="84" customWidth="1"/>
    <col min="9239" max="9240" width="9.5703125" style="84" customWidth="1"/>
    <col min="9241" max="9241" width="6.42578125" style="84" customWidth="1"/>
    <col min="9242" max="9243" width="9.5703125" style="84" customWidth="1"/>
    <col min="9244" max="9244" width="6.7109375" style="84" customWidth="1"/>
    <col min="9245" max="9247" width="9.140625" style="84"/>
    <col min="9248" max="9248" width="10.85546875" style="84" bestFit="1" customWidth="1"/>
    <col min="9249" max="9469" width="9.140625" style="84"/>
    <col min="9470" max="9470" width="18.7109375" style="84" customWidth="1"/>
    <col min="9471" max="9472" width="9.42578125" style="84" customWidth="1"/>
    <col min="9473" max="9473" width="7.7109375" style="84" customWidth="1"/>
    <col min="9474" max="9474" width="9.28515625" style="84" customWidth="1"/>
    <col min="9475" max="9475" width="9.85546875" style="84" customWidth="1"/>
    <col min="9476" max="9476" width="7.140625" style="84" customWidth="1"/>
    <col min="9477" max="9477" width="8.5703125" style="84" customWidth="1"/>
    <col min="9478" max="9478" width="8.85546875" style="84" customWidth="1"/>
    <col min="9479" max="9479" width="7.140625" style="84" customWidth="1"/>
    <col min="9480" max="9480" width="9" style="84" customWidth="1"/>
    <col min="9481" max="9481" width="8.7109375" style="84" customWidth="1"/>
    <col min="9482" max="9482" width="6.5703125" style="84" customWidth="1"/>
    <col min="9483" max="9483" width="8.140625" style="84" customWidth="1"/>
    <col min="9484" max="9484" width="7.5703125" style="84" customWidth="1"/>
    <col min="9485" max="9485" width="7" style="84" customWidth="1"/>
    <col min="9486" max="9487" width="8.7109375" style="84" customWidth="1"/>
    <col min="9488" max="9488" width="7.28515625" style="84" customWidth="1"/>
    <col min="9489" max="9489" width="8.140625" style="84" customWidth="1"/>
    <col min="9490" max="9490" width="8.7109375" style="84" customWidth="1"/>
    <col min="9491" max="9491" width="6.42578125" style="84" customWidth="1"/>
    <col min="9492" max="9493" width="9.28515625" style="84" customWidth="1"/>
    <col min="9494" max="9494" width="6.42578125" style="84" customWidth="1"/>
    <col min="9495" max="9496" width="9.5703125" style="84" customWidth="1"/>
    <col min="9497" max="9497" width="6.42578125" style="84" customWidth="1"/>
    <col min="9498" max="9499" width="9.5703125" style="84" customWidth="1"/>
    <col min="9500" max="9500" width="6.7109375" style="84" customWidth="1"/>
    <col min="9501" max="9503" width="9.140625" style="84"/>
    <col min="9504" max="9504" width="10.85546875" style="84" bestFit="1" customWidth="1"/>
    <col min="9505" max="9725" width="9.140625" style="84"/>
    <col min="9726" max="9726" width="18.7109375" style="84" customWidth="1"/>
    <col min="9727" max="9728" width="9.42578125" style="84" customWidth="1"/>
    <col min="9729" max="9729" width="7.7109375" style="84" customWidth="1"/>
    <col min="9730" max="9730" width="9.28515625" style="84" customWidth="1"/>
    <col min="9731" max="9731" width="9.85546875" style="84" customWidth="1"/>
    <col min="9732" max="9732" width="7.140625" style="84" customWidth="1"/>
    <col min="9733" max="9733" width="8.5703125" style="84" customWidth="1"/>
    <col min="9734" max="9734" width="8.85546875" style="84" customWidth="1"/>
    <col min="9735" max="9735" width="7.140625" style="84" customWidth="1"/>
    <col min="9736" max="9736" width="9" style="84" customWidth="1"/>
    <col min="9737" max="9737" width="8.7109375" style="84" customWidth="1"/>
    <col min="9738" max="9738" width="6.5703125" style="84" customWidth="1"/>
    <col min="9739" max="9739" width="8.140625" style="84" customWidth="1"/>
    <col min="9740" max="9740" width="7.5703125" style="84" customWidth="1"/>
    <col min="9741" max="9741" width="7" style="84" customWidth="1"/>
    <col min="9742" max="9743" width="8.7109375" style="84" customWidth="1"/>
    <col min="9744" max="9744" width="7.28515625" style="84" customWidth="1"/>
    <col min="9745" max="9745" width="8.140625" style="84" customWidth="1"/>
    <col min="9746" max="9746" width="8.7109375" style="84" customWidth="1"/>
    <col min="9747" max="9747" width="6.42578125" style="84" customWidth="1"/>
    <col min="9748" max="9749" width="9.28515625" style="84" customWidth="1"/>
    <col min="9750" max="9750" width="6.42578125" style="84" customWidth="1"/>
    <col min="9751" max="9752" width="9.5703125" style="84" customWidth="1"/>
    <col min="9753" max="9753" width="6.42578125" style="84" customWidth="1"/>
    <col min="9754" max="9755" width="9.5703125" style="84" customWidth="1"/>
    <col min="9756" max="9756" width="6.7109375" style="84" customWidth="1"/>
    <col min="9757" max="9759" width="9.140625" style="84"/>
    <col min="9760" max="9760" width="10.85546875" style="84" bestFit="1" customWidth="1"/>
    <col min="9761" max="9981" width="9.140625" style="84"/>
    <col min="9982" max="9982" width="18.7109375" style="84" customWidth="1"/>
    <col min="9983" max="9984" width="9.42578125" style="84" customWidth="1"/>
    <col min="9985" max="9985" width="7.7109375" style="84" customWidth="1"/>
    <col min="9986" max="9986" width="9.28515625" style="84" customWidth="1"/>
    <col min="9987" max="9987" width="9.85546875" style="84" customWidth="1"/>
    <col min="9988" max="9988" width="7.140625" style="84" customWidth="1"/>
    <col min="9989" max="9989" width="8.5703125" style="84" customWidth="1"/>
    <col min="9990" max="9990" width="8.85546875" style="84" customWidth="1"/>
    <col min="9991" max="9991" width="7.140625" style="84" customWidth="1"/>
    <col min="9992" max="9992" width="9" style="84" customWidth="1"/>
    <col min="9993" max="9993" width="8.7109375" style="84" customWidth="1"/>
    <col min="9994" max="9994" width="6.5703125" style="84" customWidth="1"/>
    <col min="9995" max="9995" width="8.140625" style="84" customWidth="1"/>
    <col min="9996" max="9996" width="7.5703125" style="84" customWidth="1"/>
    <col min="9997" max="9997" width="7" style="84" customWidth="1"/>
    <col min="9998" max="9999" width="8.7109375" style="84" customWidth="1"/>
    <col min="10000" max="10000" width="7.28515625" style="84" customWidth="1"/>
    <col min="10001" max="10001" width="8.140625" style="84" customWidth="1"/>
    <col min="10002" max="10002" width="8.7109375" style="84" customWidth="1"/>
    <col min="10003" max="10003" width="6.42578125" style="84" customWidth="1"/>
    <col min="10004" max="10005" width="9.28515625" style="84" customWidth="1"/>
    <col min="10006" max="10006" width="6.42578125" style="84" customWidth="1"/>
    <col min="10007" max="10008" width="9.5703125" style="84" customWidth="1"/>
    <col min="10009" max="10009" width="6.42578125" style="84" customWidth="1"/>
    <col min="10010" max="10011" width="9.5703125" style="84" customWidth="1"/>
    <col min="10012" max="10012" width="6.7109375" style="84" customWidth="1"/>
    <col min="10013" max="10015" width="9.140625" style="84"/>
    <col min="10016" max="10016" width="10.85546875" style="84" bestFit="1" customWidth="1"/>
    <col min="10017" max="10237" width="9.140625" style="84"/>
    <col min="10238" max="10238" width="18.7109375" style="84" customWidth="1"/>
    <col min="10239" max="10240" width="9.42578125" style="84" customWidth="1"/>
    <col min="10241" max="10241" width="7.7109375" style="84" customWidth="1"/>
    <col min="10242" max="10242" width="9.28515625" style="84" customWidth="1"/>
    <col min="10243" max="10243" width="9.85546875" style="84" customWidth="1"/>
    <col min="10244" max="10244" width="7.140625" style="84" customWidth="1"/>
    <col min="10245" max="10245" width="8.5703125" style="84" customWidth="1"/>
    <col min="10246" max="10246" width="8.85546875" style="84" customWidth="1"/>
    <col min="10247" max="10247" width="7.140625" style="84" customWidth="1"/>
    <col min="10248" max="10248" width="9" style="84" customWidth="1"/>
    <col min="10249" max="10249" width="8.7109375" style="84" customWidth="1"/>
    <col min="10250" max="10250" width="6.5703125" style="84" customWidth="1"/>
    <col min="10251" max="10251" width="8.140625" style="84" customWidth="1"/>
    <col min="10252" max="10252" width="7.5703125" style="84" customWidth="1"/>
    <col min="10253" max="10253" width="7" style="84" customWidth="1"/>
    <col min="10254" max="10255" width="8.7109375" style="84" customWidth="1"/>
    <col min="10256" max="10256" width="7.28515625" style="84" customWidth="1"/>
    <col min="10257" max="10257" width="8.140625" style="84" customWidth="1"/>
    <col min="10258" max="10258" width="8.7109375" style="84" customWidth="1"/>
    <col min="10259" max="10259" width="6.42578125" style="84" customWidth="1"/>
    <col min="10260" max="10261" width="9.28515625" style="84" customWidth="1"/>
    <col min="10262" max="10262" width="6.42578125" style="84" customWidth="1"/>
    <col min="10263" max="10264" width="9.5703125" style="84" customWidth="1"/>
    <col min="10265" max="10265" width="6.42578125" style="84" customWidth="1"/>
    <col min="10266" max="10267" width="9.5703125" style="84" customWidth="1"/>
    <col min="10268" max="10268" width="6.7109375" style="84" customWidth="1"/>
    <col min="10269" max="10271" width="9.140625" style="84"/>
    <col min="10272" max="10272" width="10.85546875" style="84" bestFit="1" customWidth="1"/>
    <col min="10273" max="10493" width="9.140625" style="84"/>
    <col min="10494" max="10494" width="18.7109375" style="84" customWidth="1"/>
    <col min="10495" max="10496" width="9.42578125" style="84" customWidth="1"/>
    <col min="10497" max="10497" width="7.7109375" style="84" customWidth="1"/>
    <col min="10498" max="10498" width="9.28515625" style="84" customWidth="1"/>
    <col min="10499" max="10499" width="9.85546875" style="84" customWidth="1"/>
    <col min="10500" max="10500" width="7.140625" style="84" customWidth="1"/>
    <col min="10501" max="10501" width="8.5703125" style="84" customWidth="1"/>
    <col min="10502" max="10502" width="8.85546875" style="84" customWidth="1"/>
    <col min="10503" max="10503" width="7.140625" style="84" customWidth="1"/>
    <col min="10504" max="10504" width="9" style="84" customWidth="1"/>
    <col min="10505" max="10505" width="8.7109375" style="84" customWidth="1"/>
    <col min="10506" max="10506" width="6.5703125" style="84" customWidth="1"/>
    <col min="10507" max="10507" width="8.140625" style="84" customWidth="1"/>
    <col min="10508" max="10508" width="7.5703125" style="84" customWidth="1"/>
    <col min="10509" max="10509" width="7" style="84" customWidth="1"/>
    <col min="10510" max="10511" width="8.7109375" style="84" customWidth="1"/>
    <col min="10512" max="10512" width="7.28515625" style="84" customWidth="1"/>
    <col min="10513" max="10513" width="8.140625" style="84" customWidth="1"/>
    <col min="10514" max="10514" width="8.7109375" style="84" customWidth="1"/>
    <col min="10515" max="10515" width="6.42578125" style="84" customWidth="1"/>
    <col min="10516" max="10517" width="9.28515625" style="84" customWidth="1"/>
    <col min="10518" max="10518" width="6.42578125" style="84" customWidth="1"/>
    <col min="10519" max="10520" width="9.5703125" style="84" customWidth="1"/>
    <col min="10521" max="10521" width="6.42578125" style="84" customWidth="1"/>
    <col min="10522" max="10523" width="9.5703125" style="84" customWidth="1"/>
    <col min="10524" max="10524" width="6.7109375" style="84" customWidth="1"/>
    <col min="10525" max="10527" width="9.140625" style="84"/>
    <col min="10528" max="10528" width="10.85546875" style="84" bestFit="1" customWidth="1"/>
    <col min="10529" max="10749" width="9.140625" style="84"/>
    <col min="10750" max="10750" width="18.7109375" style="84" customWidth="1"/>
    <col min="10751" max="10752" width="9.42578125" style="84" customWidth="1"/>
    <col min="10753" max="10753" width="7.7109375" style="84" customWidth="1"/>
    <col min="10754" max="10754" width="9.28515625" style="84" customWidth="1"/>
    <col min="10755" max="10755" width="9.85546875" style="84" customWidth="1"/>
    <col min="10756" max="10756" width="7.140625" style="84" customWidth="1"/>
    <col min="10757" max="10757" width="8.5703125" style="84" customWidth="1"/>
    <col min="10758" max="10758" width="8.85546875" style="84" customWidth="1"/>
    <col min="10759" max="10759" width="7.140625" style="84" customWidth="1"/>
    <col min="10760" max="10760" width="9" style="84" customWidth="1"/>
    <col min="10761" max="10761" width="8.7109375" style="84" customWidth="1"/>
    <col min="10762" max="10762" width="6.5703125" style="84" customWidth="1"/>
    <col min="10763" max="10763" width="8.140625" style="84" customWidth="1"/>
    <col min="10764" max="10764" width="7.5703125" style="84" customWidth="1"/>
    <col min="10765" max="10765" width="7" style="84" customWidth="1"/>
    <col min="10766" max="10767" width="8.7109375" style="84" customWidth="1"/>
    <col min="10768" max="10768" width="7.28515625" style="84" customWidth="1"/>
    <col min="10769" max="10769" width="8.140625" style="84" customWidth="1"/>
    <col min="10770" max="10770" width="8.7109375" style="84" customWidth="1"/>
    <col min="10771" max="10771" width="6.42578125" style="84" customWidth="1"/>
    <col min="10772" max="10773" width="9.28515625" style="84" customWidth="1"/>
    <col min="10774" max="10774" width="6.42578125" style="84" customWidth="1"/>
    <col min="10775" max="10776" width="9.5703125" style="84" customWidth="1"/>
    <col min="10777" max="10777" width="6.42578125" style="84" customWidth="1"/>
    <col min="10778" max="10779" width="9.5703125" style="84" customWidth="1"/>
    <col min="10780" max="10780" width="6.7109375" style="84" customWidth="1"/>
    <col min="10781" max="10783" width="9.140625" style="84"/>
    <col min="10784" max="10784" width="10.85546875" style="84" bestFit="1" customWidth="1"/>
    <col min="10785" max="11005" width="9.140625" style="84"/>
    <col min="11006" max="11006" width="18.7109375" style="84" customWidth="1"/>
    <col min="11007" max="11008" width="9.42578125" style="84" customWidth="1"/>
    <col min="11009" max="11009" width="7.7109375" style="84" customWidth="1"/>
    <col min="11010" max="11010" width="9.28515625" style="84" customWidth="1"/>
    <col min="11011" max="11011" width="9.85546875" style="84" customWidth="1"/>
    <col min="11012" max="11012" width="7.140625" style="84" customWidth="1"/>
    <col min="11013" max="11013" width="8.5703125" style="84" customWidth="1"/>
    <col min="11014" max="11014" width="8.85546875" style="84" customWidth="1"/>
    <col min="11015" max="11015" width="7.140625" style="84" customWidth="1"/>
    <col min="11016" max="11016" width="9" style="84" customWidth="1"/>
    <col min="11017" max="11017" width="8.7109375" style="84" customWidth="1"/>
    <col min="11018" max="11018" width="6.5703125" style="84" customWidth="1"/>
    <col min="11019" max="11019" width="8.140625" style="84" customWidth="1"/>
    <col min="11020" max="11020" width="7.5703125" style="84" customWidth="1"/>
    <col min="11021" max="11021" width="7" style="84" customWidth="1"/>
    <col min="11022" max="11023" width="8.7109375" style="84" customWidth="1"/>
    <col min="11024" max="11024" width="7.28515625" style="84" customWidth="1"/>
    <col min="11025" max="11025" width="8.140625" style="84" customWidth="1"/>
    <col min="11026" max="11026" width="8.7109375" style="84" customWidth="1"/>
    <col min="11027" max="11027" width="6.42578125" style="84" customWidth="1"/>
    <col min="11028" max="11029" width="9.28515625" style="84" customWidth="1"/>
    <col min="11030" max="11030" width="6.42578125" style="84" customWidth="1"/>
    <col min="11031" max="11032" width="9.5703125" style="84" customWidth="1"/>
    <col min="11033" max="11033" width="6.42578125" style="84" customWidth="1"/>
    <col min="11034" max="11035" width="9.5703125" style="84" customWidth="1"/>
    <col min="11036" max="11036" width="6.7109375" style="84" customWidth="1"/>
    <col min="11037" max="11039" width="9.140625" style="84"/>
    <col min="11040" max="11040" width="10.85546875" style="84" bestFit="1" customWidth="1"/>
    <col min="11041" max="11261" width="9.140625" style="84"/>
    <col min="11262" max="11262" width="18.7109375" style="84" customWidth="1"/>
    <col min="11263" max="11264" width="9.42578125" style="84" customWidth="1"/>
    <col min="11265" max="11265" width="7.7109375" style="84" customWidth="1"/>
    <col min="11266" max="11266" width="9.28515625" style="84" customWidth="1"/>
    <col min="11267" max="11267" width="9.85546875" style="84" customWidth="1"/>
    <col min="11268" max="11268" width="7.140625" style="84" customWidth="1"/>
    <col min="11269" max="11269" width="8.5703125" style="84" customWidth="1"/>
    <col min="11270" max="11270" width="8.85546875" style="84" customWidth="1"/>
    <col min="11271" max="11271" width="7.140625" style="84" customWidth="1"/>
    <col min="11272" max="11272" width="9" style="84" customWidth="1"/>
    <col min="11273" max="11273" width="8.7109375" style="84" customWidth="1"/>
    <col min="11274" max="11274" width="6.5703125" style="84" customWidth="1"/>
    <col min="11275" max="11275" width="8.140625" style="84" customWidth="1"/>
    <col min="11276" max="11276" width="7.5703125" style="84" customWidth="1"/>
    <col min="11277" max="11277" width="7" style="84" customWidth="1"/>
    <col min="11278" max="11279" width="8.7109375" style="84" customWidth="1"/>
    <col min="11280" max="11280" width="7.28515625" style="84" customWidth="1"/>
    <col min="11281" max="11281" width="8.140625" style="84" customWidth="1"/>
    <col min="11282" max="11282" width="8.7109375" style="84" customWidth="1"/>
    <col min="11283" max="11283" width="6.42578125" style="84" customWidth="1"/>
    <col min="11284" max="11285" width="9.28515625" style="84" customWidth="1"/>
    <col min="11286" max="11286" width="6.42578125" style="84" customWidth="1"/>
    <col min="11287" max="11288" width="9.5703125" style="84" customWidth="1"/>
    <col min="11289" max="11289" width="6.42578125" style="84" customWidth="1"/>
    <col min="11290" max="11291" width="9.5703125" style="84" customWidth="1"/>
    <col min="11292" max="11292" width="6.7109375" style="84" customWidth="1"/>
    <col min="11293" max="11295" width="9.140625" style="84"/>
    <col min="11296" max="11296" width="10.85546875" style="84" bestFit="1" customWidth="1"/>
    <col min="11297" max="11517" width="9.140625" style="84"/>
    <col min="11518" max="11518" width="18.7109375" style="84" customWidth="1"/>
    <col min="11519" max="11520" width="9.42578125" style="84" customWidth="1"/>
    <col min="11521" max="11521" width="7.7109375" style="84" customWidth="1"/>
    <col min="11522" max="11522" width="9.28515625" style="84" customWidth="1"/>
    <col min="11523" max="11523" width="9.85546875" style="84" customWidth="1"/>
    <col min="11524" max="11524" width="7.140625" style="84" customWidth="1"/>
    <col min="11525" max="11525" width="8.5703125" style="84" customWidth="1"/>
    <col min="11526" max="11526" width="8.85546875" style="84" customWidth="1"/>
    <col min="11527" max="11527" width="7.140625" style="84" customWidth="1"/>
    <col min="11528" max="11528" width="9" style="84" customWidth="1"/>
    <col min="11529" max="11529" width="8.7109375" style="84" customWidth="1"/>
    <col min="11530" max="11530" width="6.5703125" style="84" customWidth="1"/>
    <col min="11531" max="11531" width="8.140625" style="84" customWidth="1"/>
    <col min="11532" max="11532" width="7.5703125" style="84" customWidth="1"/>
    <col min="11533" max="11533" width="7" style="84" customWidth="1"/>
    <col min="11534" max="11535" width="8.7109375" style="84" customWidth="1"/>
    <col min="11536" max="11536" width="7.28515625" style="84" customWidth="1"/>
    <col min="11537" max="11537" width="8.140625" style="84" customWidth="1"/>
    <col min="11538" max="11538" width="8.7109375" style="84" customWidth="1"/>
    <col min="11539" max="11539" width="6.42578125" style="84" customWidth="1"/>
    <col min="11540" max="11541" width="9.28515625" style="84" customWidth="1"/>
    <col min="11542" max="11542" width="6.42578125" style="84" customWidth="1"/>
    <col min="11543" max="11544" width="9.5703125" style="84" customWidth="1"/>
    <col min="11545" max="11545" width="6.42578125" style="84" customWidth="1"/>
    <col min="11546" max="11547" width="9.5703125" style="84" customWidth="1"/>
    <col min="11548" max="11548" width="6.7109375" style="84" customWidth="1"/>
    <col min="11549" max="11551" width="9.140625" style="84"/>
    <col min="11552" max="11552" width="10.85546875" style="84" bestFit="1" customWidth="1"/>
    <col min="11553" max="11773" width="9.140625" style="84"/>
    <col min="11774" max="11774" width="18.7109375" style="84" customWidth="1"/>
    <col min="11775" max="11776" width="9.42578125" style="84" customWidth="1"/>
    <col min="11777" max="11777" width="7.7109375" style="84" customWidth="1"/>
    <col min="11778" max="11778" width="9.28515625" style="84" customWidth="1"/>
    <col min="11779" max="11779" width="9.85546875" style="84" customWidth="1"/>
    <col min="11780" max="11780" width="7.140625" style="84" customWidth="1"/>
    <col min="11781" max="11781" width="8.5703125" style="84" customWidth="1"/>
    <col min="11782" max="11782" width="8.85546875" style="84" customWidth="1"/>
    <col min="11783" max="11783" width="7.140625" style="84" customWidth="1"/>
    <col min="11784" max="11784" width="9" style="84" customWidth="1"/>
    <col min="11785" max="11785" width="8.7109375" style="84" customWidth="1"/>
    <col min="11786" max="11786" width="6.5703125" style="84" customWidth="1"/>
    <col min="11787" max="11787" width="8.140625" style="84" customWidth="1"/>
    <col min="11788" max="11788" width="7.5703125" style="84" customWidth="1"/>
    <col min="11789" max="11789" width="7" style="84" customWidth="1"/>
    <col min="11790" max="11791" width="8.7109375" style="84" customWidth="1"/>
    <col min="11792" max="11792" width="7.28515625" style="84" customWidth="1"/>
    <col min="11793" max="11793" width="8.140625" style="84" customWidth="1"/>
    <col min="11794" max="11794" width="8.7109375" style="84" customWidth="1"/>
    <col min="11795" max="11795" width="6.42578125" style="84" customWidth="1"/>
    <col min="11796" max="11797" width="9.28515625" style="84" customWidth="1"/>
    <col min="11798" max="11798" width="6.42578125" style="84" customWidth="1"/>
    <col min="11799" max="11800" width="9.5703125" style="84" customWidth="1"/>
    <col min="11801" max="11801" width="6.42578125" style="84" customWidth="1"/>
    <col min="11802" max="11803" width="9.5703125" style="84" customWidth="1"/>
    <col min="11804" max="11804" width="6.7109375" style="84" customWidth="1"/>
    <col min="11805" max="11807" width="9.140625" style="84"/>
    <col min="11808" max="11808" width="10.85546875" style="84" bestFit="1" customWidth="1"/>
    <col min="11809" max="12029" width="9.140625" style="84"/>
    <col min="12030" max="12030" width="18.7109375" style="84" customWidth="1"/>
    <col min="12031" max="12032" width="9.42578125" style="84" customWidth="1"/>
    <col min="12033" max="12033" width="7.7109375" style="84" customWidth="1"/>
    <col min="12034" max="12034" width="9.28515625" style="84" customWidth="1"/>
    <col min="12035" max="12035" width="9.85546875" style="84" customWidth="1"/>
    <col min="12036" max="12036" width="7.140625" style="84" customWidth="1"/>
    <col min="12037" max="12037" width="8.5703125" style="84" customWidth="1"/>
    <col min="12038" max="12038" width="8.85546875" style="84" customWidth="1"/>
    <col min="12039" max="12039" width="7.140625" style="84" customWidth="1"/>
    <col min="12040" max="12040" width="9" style="84" customWidth="1"/>
    <col min="12041" max="12041" width="8.7109375" style="84" customWidth="1"/>
    <col min="12042" max="12042" width="6.5703125" style="84" customWidth="1"/>
    <col min="12043" max="12043" width="8.140625" style="84" customWidth="1"/>
    <col min="12044" max="12044" width="7.5703125" style="84" customWidth="1"/>
    <col min="12045" max="12045" width="7" style="84" customWidth="1"/>
    <col min="12046" max="12047" width="8.7109375" style="84" customWidth="1"/>
    <col min="12048" max="12048" width="7.28515625" style="84" customWidth="1"/>
    <col min="12049" max="12049" width="8.140625" style="84" customWidth="1"/>
    <col min="12050" max="12050" width="8.7109375" style="84" customWidth="1"/>
    <col min="12051" max="12051" width="6.42578125" style="84" customWidth="1"/>
    <col min="12052" max="12053" width="9.28515625" style="84" customWidth="1"/>
    <col min="12054" max="12054" width="6.42578125" style="84" customWidth="1"/>
    <col min="12055" max="12056" width="9.5703125" style="84" customWidth="1"/>
    <col min="12057" max="12057" width="6.42578125" style="84" customWidth="1"/>
    <col min="12058" max="12059" width="9.5703125" style="84" customWidth="1"/>
    <col min="12060" max="12060" width="6.7109375" style="84" customWidth="1"/>
    <col min="12061" max="12063" width="9.140625" style="84"/>
    <col min="12064" max="12064" width="10.85546875" style="84" bestFit="1" customWidth="1"/>
    <col min="12065" max="12285" width="9.140625" style="84"/>
    <col min="12286" max="12286" width="18.7109375" style="84" customWidth="1"/>
    <col min="12287" max="12288" width="9.42578125" style="84" customWidth="1"/>
    <col min="12289" max="12289" width="7.7109375" style="84" customWidth="1"/>
    <col min="12290" max="12290" width="9.28515625" style="84" customWidth="1"/>
    <col min="12291" max="12291" width="9.85546875" style="84" customWidth="1"/>
    <col min="12292" max="12292" width="7.140625" style="84" customWidth="1"/>
    <col min="12293" max="12293" width="8.5703125" style="84" customWidth="1"/>
    <col min="12294" max="12294" width="8.85546875" style="84" customWidth="1"/>
    <col min="12295" max="12295" width="7.140625" style="84" customWidth="1"/>
    <col min="12296" max="12296" width="9" style="84" customWidth="1"/>
    <col min="12297" max="12297" width="8.7109375" style="84" customWidth="1"/>
    <col min="12298" max="12298" width="6.5703125" style="84" customWidth="1"/>
    <col min="12299" max="12299" width="8.140625" style="84" customWidth="1"/>
    <col min="12300" max="12300" width="7.5703125" style="84" customWidth="1"/>
    <col min="12301" max="12301" width="7" style="84" customWidth="1"/>
    <col min="12302" max="12303" width="8.7109375" style="84" customWidth="1"/>
    <col min="12304" max="12304" width="7.28515625" style="84" customWidth="1"/>
    <col min="12305" max="12305" width="8.140625" style="84" customWidth="1"/>
    <col min="12306" max="12306" width="8.7109375" style="84" customWidth="1"/>
    <col min="12307" max="12307" width="6.42578125" style="84" customWidth="1"/>
    <col min="12308" max="12309" width="9.28515625" style="84" customWidth="1"/>
    <col min="12310" max="12310" width="6.42578125" style="84" customWidth="1"/>
    <col min="12311" max="12312" width="9.5703125" style="84" customWidth="1"/>
    <col min="12313" max="12313" width="6.42578125" style="84" customWidth="1"/>
    <col min="12314" max="12315" width="9.5703125" style="84" customWidth="1"/>
    <col min="12316" max="12316" width="6.7109375" style="84" customWidth="1"/>
    <col min="12317" max="12319" width="9.140625" style="84"/>
    <col min="12320" max="12320" width="10.85546875" style="84" bestFit="1" customWidth="1"/>
    <col min="12321" max="12541" width="9.140625" style="84"/>
    <col min="12542" max="12542" width="18.7109375" style="84" customWidth="1"/>
    <col min="12543" max="12544" width="9.42578125" style="84" customWidth="1"/>
    <col min="12545" max="12545" width="7.7109375" style="84" customWidth="1"/>
    <col min="12546" max="12546" width="9.28515625" style="84" customWidth="1"/>
    <col min="12547" max="12547" width="9.85546875" style="84" customWidth="1"/>
    <col min="12548" max="12548" width="7.140625" style="84" customWidth="1"/>
    <col min="12549" max="12549" width="8.5703125" style="84" customWidth="1"/>
    <col min="12550" max="12550" width="8.85546875" style="84" customWidth="1"/>
    <col min="12551" max="12551" width="7.140625" style="84" customWidth="1"/>
    <col min="12552" max="12552" width="9" style="84" customWidth="1"/>
    <col min="12553" max="12553" width="8.7109375" style="84" customWidth="1"/>
    <col min="12554" max="12554" width="6.5703125" style="84" customWidth="1"/>
    <col min="12555" max="12555" width="8.140625" style="84" customWidth="1"/>
    <col min="12556" max="12556" width="7.5703125" style="84" customWidth="1"/>
    <col min="12557" max="12557" width="7" style="84" customWidth="1"/>
    <col min="12558" max="12559" width="8.7109375" style="84" customWidth="1"/>
    <col min="12560" max="12560" width="7.28515625" style="84" customWidth="1"/>
    <col min="12561" max="12561" width="8.140625" style="84" customWidth="1"/>
    <col min="12562" max="12562" width="8.7109375" style="84" customWidth="1"/>
    <col min="12563" max="12563" width="6.42578125" style="84" customWidth="1"/>
    <col min="12564" max="12565" width="9.28515625" style="84" customWidth="1"/>
    <col min="12566" max="12566" width="6.42578125" style="84" customWidth="1"/>
    <col min="12567" max="12568" width="9.5703125" style="84" customWidth="1"/>
    <col min="12569" max="12569" width="6.42578125" style="84" customWidth="1"/>
    <col min="12570" max="12571" width="9.5703125" style="84" customWidth="1"/>
    <col min="12572" max="12572" width="6.7109375" style="84" customWidth="1"/>
    <col min="12573" max="12575" width="9.140625" style="84"/>
    <col min="12576" max="12576" width="10.85546875" style="84" bestFit="1" customWidth="1"/>
    <col min="12577" max="12797" width="9.140625" style="84"/>
    <col min="12798" max="12798" width="18.7109375" style="84" customWidth="1"/>
    <col min="12799" max="12800" width="9.42578125" style="84" customWidth="1"/>
    <col min="12801" max="12801" width="7.7109375" style="84" customWidth="1"/>
    <col min="12802" max="12802" width="9.28515625" style="84" customWidth="1"/>
    <col min="12803" max="12803" width="9.85546875" style="84" customWidth="1"/>
    <col min="12804" max="12804" width="7.140625" style="84" customWidth="1"/>
    <col min="12805" max="12805" width="8.5703125" style="84" customWidth="1"/>
    <col min="12806" max="12806" width="8.85546875" style="84" customWidth="1"/>
    <col min="12807" max="12807" width="7.140625" style="84" customWidth="1"/>
    <col min="12808" max="12808" width="9" style="84" customWidth="1"/>
    <col min="12809" max="12809" width="8.7109375" style="84" customWidth="1"/>
    <col min="12810" max="12810" width="6.5703125" style="84" customWidth="1"/>
    <col min="12811" max="12811" width="8.140625" style="84" customWidth="1"/>
    <col min="12812" max="12812" width="7.5703125" style="84" customWidth="1"/>
    <col min="12813" max="12813" width="7" style="84" customWidth="1"/>
    <col min="12814" max="12815" width="8.7109375" style="84" customWidth="1"/>
    <col min="12816" max="12816" width="7.28515625" style="84" customWidth="1"/>
    <col min="12817" max="12817" width="8.140625" style="84" customWidth="1"/>
    <col min="12818" max="12818" width="8.7109375" style="84" customWidth="1"/>
    <col min="12819" max="12819" width="6.42578125" style="84" customWidth="1"/>
    <col min="12820" max="12821" width="9.28515625" style="84" customWidth="1"/>
    <col min="12822" max="12822" width="6.42578125" style="84" customWidth="1"/>
    <col min="12823" max="12824" width="9.5703125" style="84" customWidth="1"/>
    <col min="12825" max="12825" width="6.42578125" style="84" customWidth="1"/>
    <col min="12826" max="12827" width="9.5703125" style="84" customWidth="1"/>
    <col min="12828" max="12828" width="6.7109375" style="84" customWidth="1"/>
    <col min="12829" max="12831" width="9.140625" style="84"/>
    <col min="12832" max="12832" width="10.85546875" style="84" bestFit="1" customWidth="1"/>
    <col min="12833" max="13053" width="9.140625" style="84"/>
    <col min="13054" max="13054" width="18.7109375" style="84" customWidth="1"/>
    <col min="13055" max="13056" width="9.42578125" style="84" customWidth="1"/>
    <col min="13057" max="13057" width="7.7109375" style="84" customWidth="1"/>
    <col min="13058" max="13058" width="9.28515625" style="84" customWidth="1"/>
    <col min="13059" max="13059" width="9.85546875" style="84" customWidth="1"/>
    <col min="13060" max="13060" width="7.140625" style="84" customWidth="1"/>
    <col min="13061" max="13061" width="8.5703125" style="84" customWidth="1"/>
    <col min="13062" max="13062" width="8.85546875" style="84" customWidth="1"/>
    <col min="13063" max="13063" width="7.140625" style="84" customWidth="1"/>
    <col min="13064" max="13064" width="9" style="84" customWidth="1"/>
    <col min="13065" max="13065" width="8.7109375" style="84" customWidth="1"/>
    <col min="13066" max="13066" width="6.5703125" style="84" customWidth="1"/>
    <col min="13067" max="13067" width="8.140625" style="84" customWidth="1"/>
    <col min="13068" max="13068" width="7.5703125" style="84" customWidth="1"/>
    <col min="13069" max="13069" width="7" style="84" customWidth="1"/>
    <col min="13070" max="13071" width="8.7109375" style="84" customWidth="1"/>
    <col min="13072" max="13072" width="7.28515625" style="84" customWidth="1"/>
    <col min="13073" max="13073" width="8.140625" style="84" customWidth="1"/>
    <col min="13074" max="13074" width="8.7109375" style="84" customWidth="1"/>
    <col min="13075" max="13075" width="6.42578125" style="84" customWidth="1"/>
    <col min="13076" max="13077" width="9.28515625" style="84" customWidth="1"/>
    <col min="13078" max="13078" width="6.42578125" style="84" customWidth="1"/>
    <col min="13079" max="13080" width="9.5703125" style="84" customWidth="1"/>
    <col min="13081" max="13081" width="6.42578125" style="84" customWidth="1"/>
    <col min="13082" max="13083" width="9.5703125" style="84" customWidth="1"/>
    <col min="13084" max="13084" width="6.7109375" style="84" customWidth="1"/>
    <col min="13085" max="13087" width="9.140625" style="84"/>
    <col min="13088" max="13088" width="10.85546875" style="84" bestFit="1" customWidth="1"/>
    <col min="13089" max="13309" width="9.140625" style="84"/>
    <col min="13310" max="13310" width="18.7109375" style="84" customWidth="1"/>
    <col min="13311" max="13312" width="9.42578125" style="84" customWidth="1"/>
    <col min="13313" max="13313" width="7.7109375" style="84" customWidth="1"/>
    <col min="13314" max="13314" width="9.28515625" style="84" customWidth="1"/>
    <col min="13315" max="13315" width="9.85546875" style="84" customWidth="1"/>
    <col min="13316" max="13316" width="7.140625" style="84" customWidth="1"/>
    <col min="13317" max="13317" width="8.5703125" style="84" customWidth="1"/>
    <col min="13318" max="13318" width="8.85546875" style="84" customWidth="1"/>
    <col min="13319" max="13319" width="7.140625" style="84" customWidth="1"/>
    <col min="13320" max="13320" width="9" style="84" customWidth="1"/>
    <col min="13321" max="13321" width="8.7109375" style="84" customWidth="1"/>
    <col min="13322" max="13322" width="6.5703125" style="84" customWidth="1"/>
    <col min="13323" max="13323" width="8.140625" style="84" customWidth="1"/>
    <col min="13324" max="13324" width="7.5703125" style="84" customWidth="1"/>
    <col min="13325" max="13325" width="7" style="84" customWidth="1"/>
    <col min="13326" max="13327" width="8.7109375" style="84" customWidth="1"/>
    <col min="13328" max="13328" width="7.28515625" style="84" customWidth="1"/>
    <col min="13329" max="13329" width="8.140625" style="84" customWidth="1"/>
    <col min="13330" max="13330" width="8.7109375" style="84" customWidth="1"/>
    <col min="13331" max="13331" width="6.42578125" style="84" customWidth="1"/>
    <col min="13332" max="13333" width="9.28515625" style="84" customWidth="1"/>
    <col min="13334" max="13334" width="6.42578125" style="84" customWidth="1"/>
    <col min="13335" max="13336" width="9.5703125" style="84" customWidth="1"/>
    <col min="13337" max="13337" width="6.42578125" style="84" customWidth="1"/>
    <col min="13338" max="13339" width="9.5703125" style="84" customWidth="1"/>
    <col min="13340" max="13340" width="6.7109375" style="84" customWidth="1"/>
    <col min="13341" max="13343" width="9.140625" style="84"/>
    <col min="13344" max="13344" width="10.85546875" style="84" bestFit="1" customWidth="1"/>
    <col min="13345" max="13565" width="9.140625" style="84"/>
    <col min="13566" max="13566" width="18.7109375" style="84" customWidth="1"/>
    <col min="13567" max="13568" width="9.42578125" style="84" customWidth="1"/>
    <col min="13569" max="13569" width="7.7109375" style="84" customWidth="1"/>
    <col min="13570" max="13570" width="9.28515625" style="84" customWidth="1"/>
    <col min="13571" max="13571" width="9.85546875" style="84" customWidth="1"/>
    <col min="13572" max="13572" width="7.140625" style="84" customWidth="1"/>
    <col min="13573" max="13573" width="8.5703125" style="84" customWidth="1"/>
    <col min="13574" max="13574" width="8.85546875" style="84" customWidth="1"/>
    <col min="13575" max="13575" width="7.140625" style="84" customWidth="1"/>
    <col min="13576" max="13576" width="9" style="84" customWidth="1"/>
    <col min="13577" max="13577" width="8.7109375" style="84" customWidth="1"/>
    <col min="13578" max="13578" width="6.5703125" style="84" customWidth="1"/>
    <col min="13579" max="13579" width="8.140625" style="84" customWidth="1"/>
    <col min="13580" max="13580" width="7.5703125" style="84" customWidth="1"/>
    <col min="13581" max="13581" width="7" style="84" customWidth="1"/>
    <col min="13582" max="13583" width="8.7109375" style="84" customWidth="1"/>
    <col min="13584" max="13584" width="7.28515625" style="84" customWidth="1"/>
    <col min="13585" max="13585" width="8.140625" style="84" customWidth="1"/>
    <col min="13586" max="13586" width="8.7109375" style="84" customWidth="1"/>
    <col min="13587" max="13587" width="6.42578125" style="84" customWidth="1"/>
    <col min="13588" max="13589" width="9.28515625" style="84" customWidth="1"/>
    <col min="13590" max="13590" width="6.42578125" style="84" customWidth="1"/>
    <col min="13591" max="13592" width="9.5703125" style="84" customWidth="1"/>
    <col min="13593" max="13593" width="6.42578125" style="84" customWidth="1"/>
    <col min="13594" max="13595" width="9.5703125" style="84" customWidth="1"/>
    <col min="13596" max="13596" width="6.7109375" style="84" customWidth="1"/>
    <col min="13597" max="13599" width="9.140625" style="84"/>
    <col min="13600" max="13600" width="10.85546875" style="84" bestFit="1" customWidth="1"/>
    <col min="13601" max="13821" width="9.140625" style="84"/>
    <col min="13822" max="13822" width="18.7109375" style="84" customWidth="1"/>
    <col min="13823" max="13824" width="9.42578125" style="84" customWidth="1"/>
    <col min="13825" max="13825" width="7.7109375" style="84" customWidth="1"/>
    <col min="13826" max="13826" width="9.28515625" style="84" customWidth="1"/>
    <col min="13827" max="13827" width="9.85546875" style="84" customWidth="1"/>
    <col min="13828" max="13828" width="7.140625" style="84" customWidth="1"/>
    <col min="13829" max="13829" width="8.5703125" style="84" customWidth="1"/>
    <col min="13830" max="13830" width="8.85546875" style="84" customWidth="1"/>
    <col min="13831" max="13831" width="7.140625" style="84" customWidth="1"/>
    <col min="13832" max="13832" width="9" style="84" customWidth="1"/>
    <col min="13833" max="13833" width="8.7109375" style="84" customWidth="1"/>
    <col min="13834" max="13834" width="6.5703125" style="84" customWidth="1"/>
    <col min="13835" max="13835" width="8.140625" style="84" customWidth="1"/>
    <col min="13836" max="13836" width="7.5703125" style="84" customWidth="1"/>
    <col min="13837" max="13837" width="7" style="84" customWidth="1"/>
    <col min="13838" max="13839" width="8.7109375" style="84" customWidth="1"/>
    <col min="13840" max="13840" width="7.28515625" style="84" customWidth="1"/>
    <col min="13841" max="13841" width="8.140625" style="84" customWidth="1"/>
    <col min="13842" max="13842" width="8.7109375" style="84" customWidth="1"/>
    <col min="13843" max="13843" width="6.42578125" style="84" customWidth="1"/>
    <col min="13844" max="13845" width="9.28515625" style="84" customWidth="1"/>
    <col min="13846" max="13846" width="6.42578125" style="84" customWidth="1"/>
    <col min="13847" max="13848" width="9.5703125" style="84" customWidth="1"/>
    <col min="13849" max="13849" width="6.42578125" style="84" customWidth="1"/>
    <col min="13850" max="13851" width="9.5703125" style="84" customWidth="1"/>
    <col min="13852" max="13852" width="6.7109375" style="84" customWidth="1"/>
    <col min="13853" max="13855" width="9.140625" style="84"/>
    <col min="13856" max="13856" width="10.85546875" style="84" bestFit="1" customWidth="1"/>
    <col min="13857" max="14077" width="9.140625" style="84"/>
    <col min="14078" max="14078" width="18.7109375" style="84" customWidth="1"/>
    <col min="14079" max="14080" width="9.42578125" style="84" customWidth="1"/>
    <col min="14081" max="14081" width="7.7109375" style="84" customWidth="1"/>
    <col min="14082" max="14082" width="9.28515625" style="84" customWidth="1"/>
    <col min="14083" max="14083" width="9.85546875" style="84" customWidth="1"/>
    <col min="14084" max="14084" width="7.140625" style="84" customWidth="1"/>
    <col min="14085" max="14085" width="8.5703125" style="84" customWidth="1"/>
    <col min="14086" max="14086" width="8.85546875" style="84" customWidth="1"/>
    <col min="14087" max="14087" width="7.140625" style="84" customWidth="1"/>
    <col min="14088" max="14088" width="9" style="84" customWidth="1"/>
    <col min="14089" max="14089" width="8.7109375" style="84" customWidth="1"/>
    <col min="14090" max="14090" width="6.5703125" style="84" customWidth="1"/>
    <col min="14091" max="14091" width="8.140625" style="84" customWidth="1"/>
    <col min="14092" max="14092" width="7.5703125" style="84" customWidth="1"/>
    <col min="14093" max="14093" width="7" style="84" customWidth="1"/>
    <col min="14094" max="14095" width="8.7109375" style="84" customWidth="1"/>
    <col min="14096" max="14096" width="7.28515625" style="84" customWidth="1"/>
    <col min="14097" max="14097" width="8.140625" style="84" customWidth="1"/>
    <col min="14098" max="14098" width="8.7109375" style="84" customWidth="1"/>
    <col min="14099" max="14099" width="6.42578125" style="84" customWidth="1"/>
    <col min="14100" max="14101" width="9.28515625" style="84" customWidth="1"/>
    <col min="14102" max="14102" width="6.42578125" style="84" customWidth="1"/>
    <col min="14103" max="14104" width="9.5703125" style="84" customWidth="1"/>
    <col min="14105" max="14105" width="6.42578125" style="84" customWidth="1"/>
    <col min="14106" max="14107" width="9.5703125" style="84" customWidth="1"/>
    <col min="14108" max="14108" width="6.7109375" style="84" customWidth="1"/>
    <col min="14109" max="14111" width="9.140625" style="84"/>
    <col min="14112" max="14112" width="10.85546875" style="84" bestFit="1" customWidth="1"/>
    <col min="14113" max="14333" width="9.140625" style="84"/>
    <col min="14334" max="14334" width="18.7109375" style="84" customWidth="1"/>
    <col min="14335" max="14336" width="9.42578125" style="84" customWidth="1"/>
    <col min="14337" max="14337" width="7.7109375" style="84" customWidth="1"/>
    <col min="14338" max="14338" width="9.28515625" style="84" customWidth="1"/>
    <col min="14339" max="14339" width="9.85546875" style="84" customWidth="1"/>
    <col min="14340" max="14340" width="7.140625" style="84" customWidth="1"/>
    <col min="14341" max="14341" width="8.5703125" style="84" customWidth="1"/>
    <col min="14342" max="14342" width="8.85546875" style="84" customWidth="1"/>
    <col min="14343" max="14343" width="7.140625" style="84" customWidth="1"/>
    <col min="14344" max="14344" width="9" style="84" customWidth="1"/>
    <col min="14345" max="14345" width="8.7109375" style="84" customWidth="1"/>
    <col min="14346" max="14346" width="6.5703125" style="84" customWidth="1"/>
    <col min="14347" max="14347" width="8.140625" style="84" customWidth="1"/>
    <col min="14348" max="14348" width="7.5703125" style="84" customWidth="1"/>
    <col min="14349" max="14349" width="7" style="84" customWidth="1"/>
    <col min="14350" max="14351" width="8.7109375" style="84" customWidth="1"/>
    <col min="14352" max="14352" width="7.28515625" style="84" customWidth="1"/>
    <col min="14353" max="14353" width="8.140625" style="84" customWidth="1"/>
    <col min="14354" max="14354" width="8.7109375" style="84" customWidth="1"/>
    <col min="14355" max="14355" width="6.42578125" style="84" customWidth="1"/>
    <col min="14356" max="14357" width="9.28515625" style="84" customWidth="1"/>
    <col min="14358" max="14358" width="6.42578125" style="84" customWidth="1"/>
    <col min="14359" max="14360" width="9.5703125" style="84" customWidth="1"/>
    <col min="14361" max="14361" width="6.42578125" style="84" customWidth="1"/>
    <col min="14362" max="14363" width="9.5703125" style="84" customWidth="1"/>
    <col min="14364" max="14364" width="6.7109375" style="84" customWidth="1"/>
    <col min="14365" max="14367" width="9.140625" style="84"/>
    <col min="14368" max="14368" width="10.85546875" style="84" bestFit="1" customWidth="1"/>
    <col min="14369" max="14589" width="9.140625" style="84"/>
    <col min="14590" max="14590" width="18.7109375" style="84" customWidth="1"/>
    <col min="14591" max="14592" width="9.42578125" style="84" customWidth="1"/>
    <col min="14593" max="14593" width="7.7109375" style="84" customWidth="1"/>
    <col min="14594" max="14594" width="9.28515625" style="84" customWidth="1"/>
    <col min="14595" max="14595" width="9.85546875" style="84" customWidth="1"/>
    <col min="14596" max="14596" width="7.140625" style="84" customWidth="1"/>
    <col min="14597" max="14597" width="8.5703125" style="84" customWidth="1"/>
    <col min="14598" max="14598" width="8.85546875" style="84" customWidth="1"/>
    <col min="14599" max="14599" width="7.140625" style="84" customWidth="1"/>
    <col min="14600" max="14600" width="9" style="84" customWidth="1"/>
    <col min="14601" max="14601" width="8.7109375" style="84" customWidth="1"/>
    <col min="14602" max="14602" width="6.5703125" style="84" customWidth="1"/>
    <col min="14603" max="14603" width="8.140625" style="84" customWidth="1"/>
    <col min="14604" max="14604" width="7.5703125" style="84" customWidth="1"/>
    <col min="14605" max="14605" width="7" style="84" customWidth="1"/>
    <col min="14606" max="14607" width="8.7109375" style="84" customWidth="1"/>
    <col min="14608" max="14608" width="7.28515625" style="84" customWidth="1"/>
    <col min="14609" max="14609" width="8.140625" style="84" customWidth="1"/>
    <col min="14610" max="14610" width="8.7109375" style="84" customWidth="1"/>
    <col min="14611" max="14611" width="6.42578125" style="84" customWidth="1"/>
    <col min="14612" max="14613" width="9.28515625" style="84" customWidth="1"/>
    <col min="14614" max="14614" width="6.42578125" style="84" customWidth="1"/>
    <col min="14615" max="14616" width="9.5703125" style="84" customWidth="1"/>
    <col min="14617" max="14617" width="6.42578125" style="84" customWidth="1"/>
    <col min="14618" max="14619" width="9.5703125" style="84" customWidth="1"/>
    <col min="14620" max="14620" width="6.7109375" style="84" customWidth="1"/>
    <col min="14621" max="14623" width="9.140625" style="84"/>
    <col min="14624" max="14624" width="10.85546875" style="84" bestFit="1" customWidth="1"/>
    <col min="14625" max="14845" width="9.140625" style="84"/>
    <col min="14846" max="14846" width="18.7109375" style="84" customWidth="1"/>
    <col min="14847" max="14848" width="9.42578125" style="84" customWidth="1"/>
    <col min="14849" max="14849" width="7.7109375" style="84" customWidth="1"/>
    <col min="14850" max="14850" width="9.28515625" style="84" customWidth="1"/>
    <col min="14851" max="14851" width="9.85546875" style="84" customWidth="1"/>
    <col min="14852" max="14852" width="7.140625" style="84" customWidth="1"/>
    <col min="14853" max="14853" width="8.5703125" style="84" customWidth="1"/>
    <col min="14854" max="14854" width="8.85546875" style="84" customWidth="1"/>
    <col min="14855" max="14855" width="7.140625" style="84" customWidth="1"/>
    <col min="14856" max="14856" width="9" style="84" customWidth="1"/>
    <col min="14857" max="14857" width="8.7109375" style="84" customWidth="1"/>
    <col min="14858" max="14858" width="6.5703125" style="84" customWidth="1"/>
    <col min="14859" max="14859" width="8.140625" style="84" customWidth="1"/>
    <col min="14860" max="14860" width="7.5703125" style="84" customWidth="1"/>
    <col min="14861" max="14861" width="7" style="84" customWidth="1"/>
    <col min="14862" max="14863" width="8.7109375" style="84" customWidth="1"/>
    <col min="14864" max="14864" width="7.28515625" style="84" customWidth="1"/>
    <col min="14865" max="14865" width="8.140625" style="84" customWidth="1"/>
    <col min="14866" max="14866" width="8.7109375" style="84" customWidth="1"/>
    <col min="14867" max="14867" width="6.42578125" style="84" customWidth="1"/>
    <col min="14868" max="14869" width="9.28515625" style="84" customWidth="1"/>
    <col min="14870" max="14870" width="6.42578125" style="84" customWidth="1"/>
    <col min="14871" max="14872" width="9.5703125" style="84" customWidth="1"/>
    <col min="14873" max="14873" width="6.42578125" style="84" customWidth="1"/>
    <col min="14874" max="14875" width="9.5703125" style="84" customWidth="1"/>
    <col min="14876" max="14876" width="6.7109375" style="84" customWidth="1"/>
    <col min="14877" max="14879" width="9.140625" style="84"/>
    <col min="14880" max="14880" width="10.85546875" style="84" bestFit="1" customWidth="1"/>
    <col min="14881" max="15101" width="9.140625" style="84"/>
    <col min="15102" max="15102" width="18.7109375" style="84" customWidth="1"/>
    <col min="15103" max="15104" width="9.42578125" style="84" customWidth="1"/>
    <col min="15105" max="15105" width="7.7109375" style="84" customWidth="1"/>
    <col min="15106" max="15106" width="9.28515625" style="84" customWidth="1"/>
    <col min="15107" max="15107" width="9.85546875" style="84" customWidth="1"/>
    <col min="15108" max="15108" width="7.140625" style="84" customWidth="1"/>
    <col min="15109" max="15109" width="8.5703125" style="84" customWidth="1"/>
    <col min="15110" max="15110" width="8.85546875" style="84" customWidth="1"/>
    <col min="15111" max="15111" width="7.140625" style="84" customWidth="1"/>
    <col min="15112" max="15112" width="9" style="84" customWidth="1"/>
    <col min="15113" max="15113" width="8.7109375" style="84" customWidth="1"/>
    <col min="15114" max="15114" width="6.5703125" style="84" customWidth="1"/>
    <col min="15115" max="15115" width="8.140625" style="84" customWidth="1"/>
    <col min="15116" max="15116" width="7.5703125" style="84" customWidth="1"/>
    <col min="15117" max="15117" width="7" style="84" customWidth="1"/>
    <col min="15118" max="15119" width="8.7109375" style="84" customWidth="1"/>
    <col min="15120" max="15120" width="7.28515625" style="84" customWidth="1"/>
    <col min="15121" max="15121" width="8.140625" style="84" customWidth="1"/>
    <col min="15122" max="15122" width="8.7109375" style="84" customWidth="1"/>
    <col min="15123" max="15123" width="6.42578125" style="84" customWidth="1"/>
    <col min="15124" max="15125" width="9.28515625" style="84" customWidth="1"/>
    <col min="15126" max="15126" width="6.42578125" style="84" customWidth="1"/>
    <col min="15127" max="15128" width="9.5703125" style="84" customWidth="1"/>
    <col min="15129" max="15129" width="6.42578125" style="84" customWidth="1"/>
    <col min="15130" max="15131" width="9.5703125" style="84" customWidth="1"/>
    <col min="15132" max="15132" width="6.7109375" style="84" customWidth="1"/>
    <col min="15133" max="15135" width="9.140625" style="84"/>
    <col min="15136" max="15136" width="10.85546875" style="84" bestFit="1" customWidth="1"/>
    <col min="15137" max="15357" width="9.140625" style="84"/>
    <col min="15358" max="15358" width="18.7109375" style="84" customWidth="1"/>
    <col min="15359" max="15360" width="9.42578125" style="84" customWidth="1"/>
    <col min="15361" max="15361" width="7.7109375" style="84" customWidth="1"/>
    <col min="15362" max="15362" width="9.28515625" style="84" customWidth="1"/>
    <col min="15363" max="15363" width="9.85546875" style="84" customWidth="1"/>
    <col min="15364" max="15364" width="7.140625" style="84" customWidth="1"/>
    <col min="15365" max="15365" width="8.5703125" style="84" customWidth="1"/>
    <col min="15366" max="15366" width="8.85546875" style="84" customWidth="1"/>
    <col min="15367" max="15367" width="7.140625" style="84" customWidth="1"/>
    <col min="15368" max="15368" width="9" style="84" customWidth="1"/>
    <col min="15369" max="15369" width="8.7109375" style="84" customWidth="1"/>
    <col min="15370" max="15370" width="6.5703125" style="84" customWidth="1"/>
    <col min="15371" max="15371" width="8.140625" style="84" customWidth="1"/>
    <col min="15372" max="15372" width="7.5703125" style="84" customWidth="1"/>
    <col min="15373" max="15373" width="7" style="84" customWidth="1"/>
    <col min="15374" max="15375" width="8.7109375" style="84" customWidth="1"/>
    <col min="15376" max="15376" width="7.28515625" style="84" customWidth="1"/>
    <col min="15377" max="15377" width="8.140625" style="84" customWidth="1"/>
    <col min="15378" max="15378" width="8.7109375" style="84" customWidth="1"/>
    <col min="15379" max="15379" width="6.42578125" style="84" customWidth="1"/>
    <col min="15380" max="15381" width="9.28515625" style="84" customWidth="1"/>
    <col min="15382" max="15382" width="6.42578125" style="84" customWidth="1"/>
    <col min="15383" max="15384" width="9.5703125" style="84" customWidth="1"/>
    <col min="15385" max="15385" width="6.42578125" style="84" customWidth="1"/>
    <col min="15386" max="15387" width="9.5703125" style="84" customWidth="1"/>
    <col min="15388" max="15388" width="6.7109375" style="84" customWidth="1"/>
    <col min="15389" max="15391" width="9.140625" style="84"/>
    <col min="15392" max="15392" width="10.85546875" style="84" bestFit="1" customWidth="1"/>
    <col min="15393" max="15613" width="9.140625" style="84"/>
    <col min="15614" max="15614" width="18.7109375" style="84" customWidth="1"/>
    <col min="15615" max="15616" width="9.42578125" style="84" customWidth="1"/>
    <col min="15617" max="15617" width="7.7109375" style="84" customWidth="1"/>
    <col min="15618" max="15618" width="9.28515625" style="84" customWidth="1"/>
    <col min="15619" max="15619" width="9.85546875" style="84" customWidth="1"/>
    <col min="15620" max="15620" width="7.140625" style="84" customWidth="1"/>
    <col min="15621" max="15621" width="8.5703125" style="84" customWidth="1"/>
    <col min="15622" max="15622" width="8.85546875" style="84" customWidth="1"/>
    <col min="15623" max="15623" width="7.140625" style="84" customWidth="1"/>
    <col min="15624" max="15624" width="9" style="84" customWidth="1"/>
    <col min="15625" max="15625" width="8.7109375" style="84" customWidth="1"/>
    <col min="15626" max="15626" width="6.5703125" style="84" customWidth="1"/>
    <col min="15627" max="15627" width="8.140625" style="84" customWidth="1"/>
    <col min="15628" max="15628" width="7.5703125" style="84" customWidth="1"/>
    <col min="15629" max="15629" width="7" style="84" customWidth="1"/>
    <col min="15630" max="15631" width="8.7109375" style="84" customWidth="1"/>
    <col min="15632" max="15632" width="7.28515625" style="84" customWidth="1"/>
    <col min="15633" max="15633" width="8.140625" style="84" customWidth="1"/>
    <col min="15634" max="15634" width="8.7109375" style="84" customWidth="1"/>
    <col min="15635" max="15635" width="6.42578125" style="84" customWidth="1"/>
    <col min="15636" max="15637" width="9.28515625" style="84" customWidth="1"/>
    <col min="15638" max="15638" width="6.42578125" style="84" customWidth="1"/>
    <col min="15639" max="15640" width="9.5703125" style="84" customWidth="1"/>
    <col min="15641" max="15641" width="6.42578125" style="84" customWidth="1"/>
    <col min="15642" max="15643" width="9.5703125" style="84" customWidth="1"/>
    <col min="15644" max="15644" width="6.7109375" style="84" customWidth="1"/>
    <col min="15645" max="15647" width="9.140625" style="84"/>
    <col min="15648" max="15648" width="10.85546875" style="84" bestFit="1" customWidth="1"/>
    <col min="15649" max="15869" width="9.140625" style="84"/>
    <col min="15870" max="15870" width="18.7109375" style="84" customWidth="1"/>
    <col min="15871" max="15872" width="9.42578125" style="84" customWidth="1"/>
    <col min="15873" max="15873" width="7.7109375" style="84" customWidth="1"/>
    <col min="15874" max="15874" width="9.28515625" style="84" customWidth="1"/>
    <col min="15875" max="15875" width="9.85546875" style="84" customWidth="1"/>
    <col min="15876" max="15876" width="7.140625" style="84" customWidth="1"/>
    <col min="15877" max="15877" width="8.5703125" style="84" customWidth="1"/>
    <col min="15878" max="15878" width="8.85546875" style="84" customWidth="1"/>
    <col min="15879" max="15879" width="7.140625" style="84" customWidth="1"/>
    <col min="15880" max="15880" width="9" style="84" customWidth="1"/>
    <col min="15881" max="15881" width="8.7109375" style="84" customWidth="1"/>
    <col min="15882" max="15882" width="6.5703125" style="84" customWidth="1"/>
    <col min="15883" max="15883" width="8.140625" style="84" customWidth="1"/>
    <col min="15884" max="15884" width="7.5703125" style="84" customWidth="1"/>
    <col min="15885" max="15885" width="7" style="84" customWidth="1"/>
    <col min="15886" max="15887" width="8.7109375" style="84" customWidth="1"/>
    <col min="15888" max="15888" width="7.28515625" style="84" customWidth="1"/>
    <col min="15889" max="15889" width="8.140625" style="84" customWidth="1"/>
    <col min="15890" max="15890" width="8.7109375" style="84" customWidth="1"/>
    <col min="15891" max="15891" width="6.42578125" style="84" customWidth="1"/>
    <col min="15892" max="15893" width="9.28515625" style="84" customWidth="1"/>
    <col min="15894" max="15894" width="6.42578125" style="84" customWidth="1"/>
    <col min="15895" max="15896" width="9.5703125" style="84" customWidth="1"/>
    <col min="15897" max="15897" width="6.42578125" style="84" customWidth="1"/>
    <col min="15898" max="15899" width="9.5703125" style="84" customWidth="1"/>
    <col min="15900" max="15900" width="6.7109375" style="84" customWidth="1"/>
    <col min="15901" max="15903" width="9.140625" style="84"/>
    <col min="15904" max="15904" width="10.85546875" style="84" bestFit="1" customWidth="1"/>
    <col min="15905" max="16125" width="9.140625" style="84"/>
    <col min="16126" max="16126" width="18.7109375" style="84" customWidth="1"/>
    <col min="16127" max="16128" width="9.42578125" style="84" customWidth="1"/>
    <col min="16129" max="16129" width="7.7109375" style="84" customWidth="1"/>
    <col min="16130" max="16130" width="9.28515625" style="84" customWidth="1"/>
    <col min="16131" max="16131" width="9.85546875" style="84" customWidth="1"/>
    <col min="16132" max="16132" width="7.140625" style="84" customWidth="1"/>
    <col min="16133" max="16133" width="8.5703125" style="84" customWidth="1"/>
    <col min="16134" max="16134" width="8.85546875" style="84" customWidth="1"/>
    <col min="16135" max="16135" width="7.140625" style="84" customWidth="1"/>
    <col min="16136" max="16136" width="9" style="84" customWidth="1"/>
    <col min="16137" max="16137" width="8.7109375" style="84" customWidth="1"/>
    <col min="16138" max="16138" width="6.5703125" style="84" customWidth="1"/>
    <col min="16139" max="16139" width="8.140625" style="84" customWidth="1"/>
    <col min="16140" max="16140" width="7.5703125" style="84" customWidth="1"/>
    <col min="16141" max="16141" width="7" style="84" customWidth="1"/>
    <col min="16142" max="16143" width="8.7109375" style="84" customWidth="1"/>
    <col min="16144" max="16144" width="7.28515625" style="84" customWidth="1"/>
    <col min="16145" max="16145" width="8.140625" style="84" customWidth="1"/>
    <col min="16146" max="16146" width="8.7109375" style="84" customWidth="1"/>
    <col min="16147" max="16147" width="6.42578125" style="84" customWidth="1"/>
    <col min="16148" max="16149" width="9.28515625" style="84" customWidth="1"/>
    <col min="16150" max="16150" width="6.42578125" style="84" customWidth="1"/>
    <col min="16151" max="16152" width="9.5703125" style="84" customWidth="1"/>
    <col min="16153" max="16153" width="6.42578125" style="84" customWidth="1"/>
    <col min="16154" max="16155" width="9.5703125" style="84" customWidth="1"/>
    <col min="16156" max="16156" width="6.7109375" style="84" customWidth="1"/>
    <col min="16157" max="16159" width="9.140625" style="84"/>
    <col min="16160" max="16160" width="10.85546875" style="84" bestFit="1" customWidth="1"/>
    <col min="16161" max="16384" width="9.140625" style="84"/>
  </cols>
  <sheetData>
    <row r="1" spans="1:29" s="61" customFormat="1" ht="43.15" customHeight="1" x14ac:dyDescent="0.25">
      <c r="A1" s="168"/>
      <c r="B1" s="348" t="s">
        <v>126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57"/>
      <c r="O1" s="57"/>
      <c r="P1" s="57"/>
      <c r="Q1" s="58"/>
      <c r="R1" s="58"/>
      <c r="S1" s="59"/>
      <c r="T1" s="58"/>
      <c r="U1" s="58"/>
      <c r="V1" s="59"/>
      <c r="W1" s="58"/>
      <c r="X1" s="58"/>
      <c r="Y1" s="60"/>
      <c r="AA1" s="62"/>
      <c r="AB1" s="186" t="s">
        <v>26</v>
      </c>
    </row>
    <row r="2" spans="1:29" s="61" customFormat="1" ht="11.25" customHeight="1" x14ac:dyDescent="0.25">
      <c r="A2" s="168"/>
      <c r="B2" s="169"/>
      <c r="C2" s="169"/>
      <c r="D2" s="169"/>
      <c r="E2" s="169"/>
      <c r="F2" s="169"/>
      <c r="G2" s="169"/>
      <c r="H2" s="158"/>
      <c r="I2" s="158"/>
      <c r="J2" s="158"/>
      <c r="K2" s="169"/>
      <c r="L2" s="169"/>
      <c r="M2" s="63" t="s">
        <v>9</v>
      </c>
      <c r="N2" s="57"/>
      <c r="O2" s="57"/>
      <c r="P2" s="57"/>
      <c r="Q2" s="58"/>
      <c r="R2" s="58"/>
      <c r="S2" s="59"/>
      <c r="T2" s="58"/>
      <c r="U2" s="58"/>
      <c r="V2" s="59"/>
      <c r="W2" s="58"/>
      <c r="X2" s="58"/>
      <c r="Y2" s="60"/>
      <c r="AA2" s="62"/>
      <c r="AB2" s="63" t="s">
        <v>9</v>
      </c>
    </row>
    <row r="3" spans="1:29" s="61" customFormat="1" ht="27.75" customHeight="1" x14ac:dyDescent="0.2">
      <c r="A3" s="315"/>
      <c r="B3" s="327" t="s">
        <v>10</v>
      </c>
      <c r="C3" s="328"/>
      <c r="D3" s="329"/>
      <c r="E3" s="327" t="s">
        <v>17</v>
      </c>
      <c r="F3" s="328"/>
      <c r="G3" s="329"/>
      <c r="H3" s="336" t="s">
        <v>30</v>
      </c>
      <c r="I3" s="336"/>
      <c r="J3" s="336"/>
      <c r="K3" s="327" t="s">
        <v>18</v>
      </c>
      <c r="L3" s="328"/>
      <c r="M3" s="329"/>
      <c r="N3" s="327" t="s">
        <v>12</v>
      </c>
      <c r="O3" s="328"/>
      <c r="P3" s="329"/>
      <c r="Q3" s="327" t="s">
        <v>13</v>
      </c>
      <c r="R3" s="328"/>
      <c r="S3" s="328"/>
      <c r="T3" s="327" t="s">
        <v>19</v>
      </c>
      <c r="U3" s="328"/>
      <c r="V3" s="329"/>
      <c r="W3" s="337" t="s">
        <v>21</v>
      </c>
      <c r="X3" s="338"/>
      <c r="Y3" s="339"/>
      <c r="Z3" s="327" t="s">
        <v>20</v>
      </c>
      <c r="AA3" s="328"/>
      <c r="AB3" s="329"/>
    </row>
    <row r="4" spans="1:29" s="64" customFormat="1" ht="22.5" customHeight="1" x14ac:dyDescent="0.2">
      <c r="A4" s="316"/>
      <c r="B4" s="330"/>
      <c r="C4" s="331"/>
      <c r="D4" s="332"/>
      <c r="E4" s="330"/>
      <c r="F4" s="331"/>
      <c r="G4" s="332"/>
      <c r="H4" s="336"/>
      <c r="I4" s="336"/>
      <c r="J4" s="336"/>
      <c r="K4" s="331"/>
      <c r="L4" s="331"/>
      <c r="M4" s="332"/>
      <c r="N4" s="330"/>
      <c r="O4" s="331"/>
      <c r="P4" s="332"/>
      <c r="Q4" s="330"/>
      <c r="R4" s="331"/>
      <c r="S4" s="331"/>
      <c r="T4" s="330"/>
      <c r="U4" s="331"/>
      <c r="V4" s="332"/>
      <c r="W4" s="340"/>
      <c r="X4" s="341"/>
      <c r="Y4" s="342"/>
      <c r="Z4" s="330"/>
      <c r="AA4" s="331"/>
      <c r="AB4" s="332"/>
    </row>
    <row r="5" spans="1:29" s="64" customFormat="1" ht="9" customHeight="1" x14ac:dyDescent="0.2">
      <c r="A5" s="316"/>
      <c r="B5" s="333"/>
      <c r="C5" s="334"/>
      <c r="D5" s="335"/>
      <c r="E5" s="333"/>
      <c r="F5" s="334"/>
      <c r="G5" s="335"/>
      <c r="H5" s="336"/>
      <c r="I5" s="336"/>
      <c r="J5" s="336"/>
      <c r="K5" s="334"/>
      <c r="L5" s="334"/>
      <c r="M5" s="335"/>
      <c r="N5" s="333"/>
      <c r="O5" s="334"/>
      <c r="P5" s="335"/>
      <c r="Q5" s="333"/>
      <c r="R5" s="334"/>
      <c r="S5" s="334"/>
      <c r="T5" s="333"/>
      <c r="U5" s="334"/>
      <c r="V5" s="335"/>
      <c r="W5" s="343"/>
      <c r="X5" s="344"/>
      <c r="Y5" s="345"/>
      <c r="Z5" s="333"/>
      <c r="AA5" s="334"/>
      <c r="AB5" s="335"/>
    </row>
    <row r="6" spans="1:29" s="64" customFormat="1" ht="21.6" customHeight="1" x14ac:dyDescent="0.2">
      <c r="A6" s="317"/>
      <c r="B6" s="65">
        <v>2020</v>
      </c>
      <c r="C6" s="65">
        <v>2021</v>
      </c>
      <c r="D6" s="66" t="s">
        <v>3</v>
      </c>
      <c r="E6" s="65">
        <v>2020</v>
      </c>
      <c r="F6" s="65">
        <v>2021</v>
      </c>
      <c r="G6" s="66" t="s">
        <v>3</v>
      </c>
      <c r="H6" s="65">
        <v>2020</v>
      </c>
      <c r="I6" s="65">
        <v>2021</v>
      </c>
      <c r="J6" s="66" t="s">
        <v>3</v>
      </c>
      <c r="K6" s="65">
        <v>2020</v>
      </c>
      <c r="L6" s="65">
        <v>2021</v>
      </c>
      <c r="M6" s="66" t="s">
        <v>3</v>
      </c>
      <c r="N6" s="65">
        <v>2020</v>
      </c>
      <c r="O6" s="65">
        <v>2021</v>
      </c>
      <c r="P6" s="66" t="s">
        <v>3</v>
      </c>
      <c r="Q6" s="65">
        <v>2020</v>
      </c>
      <c r="R6" s="65">
        <v>2021</v>
      </c>
      <c r="S6" s="66" t="s">
        <v>3</v>
      </c>
      <c r="T6" s="65">
        <v>2020</v>
      </c>
      <c r="U6" s="65">
        <v>2021</v>
      </c>
      <c r="V6" s="66" t="s">
        <v>3</v>
      </c>
      <c r="W6" s="65">
        <v>2020</v>
      </c>
      <c r="X6" s="65">
        <v>2021</v>
      </c>
      <c r="Y6" s="66" t="s">
        <v>3</v>
      </c>
      <c r="Z6" s="65">
        <v>2020</v>
      </c>
      <c r="AA6" s="65">
        <v>2021</v>
      </c>
      <c r="AB6" s="66" t="s">
        <v>3</v>
      </c>
    </row>
    <row r="7" spans="1:29" s="68" customFormat="1" ht="11.25" customHeight="1" x14ac:dyDescent="0.2">
      <c r="A7" s="67" t="s">
        <v>5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11</v>
      </c>
      <c r="M7" s="67">
        <v>12</v>
      </c>
      <c r="N7" s="67">
        <v>13</v>
      </c>
      <c r="O7" s="67">
        <v>14</v>
      </c>
      <c r="P7" s="67">
        <v>15</v>
      </c>
      <c r="Q7" s="67">
        <v>16</v>
      </c>
      <c r="R7" s="67">
        <v>17</v>
      </c>
      <c r="S7" s="67">
        <v>18</v>
      </c>
      <c r="T7" s="67">
        <v>19</v>
      </c>
      <c r="U7" s="67">
        <v>20</v>
      </c>
      <c r="V7" s="67">
        <v>21</v>
      </c>
      <c r="W7" s="67">
        <v>22</v>
      </c>
      <c r="X7" s="67">
        <v>23</v>
      </c>
      <c r="Y7" s="67">
        <v>24</v>
      </c>
      <c r="Z7" s="67">
        <v>25</v>
      </c>
      <c r="AA7" s="67">
        <v>26</v>
      </c>
      <c r="AB7" s="67">
        <v>27</v>
      </c>
    </row>
    <row r="8" spans="1:29" s="74" customFormat="1" ht="15" customHeight="1" x14ac:dyDescent="0.25">
      <c r="A8" s="69" t="s">
        <v>48</v>
      </c>
      <c r="B8" s="70">
        <v>26257</v>
      </c>
      <c r="C8" s="70">
        <v>27907</v>
      </c>
      <c r="D8" s="71">
        <f>C8/B8*100</f>
        <v>106.28403854210306</v>
      </c>
      <c r="E8" s="72">
        <v>8335</v>
      </c>
      <c r="F8" s="72">
        <v>9266</v>
      </c>
      <c r="G8" s="188">
        <f>F8/E8*100</f>
        <v>111.16976604679066</v>
      </c>
      <c r="H8" s="72">
        <f>[16]Шаблон!F7+[17]Шаблон!D7</f>
        <v>2470</v>
      </c>
      <c r="I8" s="72">
        <f>[18]Шаблон!F7+[19]Шаблон!D7</f>
        <v>2355</v>
      </c>
      <c r="J8" s="188">
        <f>I8/H8*100</f>
        <v>95.344129554655865</v>
      </c>
      <c r="K8" s="72">
        <v>834</v>
      </c>
      <c r="L8" s="72">
        <v>744</v>
      </c>
      <c r="M8" s="188">
        <f>L8/K8*100</f>
        <v>89.208633093525179</v>
      </c>
      <c r="N8" s="72">
        <f>[16]Шаблон!K7+[16]Шаблон!L7+[17]Шаблон!G7</f>
        <v>801</v>
      </c>
      <c r="O8" s="72">
        <f>[18]Шаблон!K7+[18]Шаблон!L7+[19]Шаблон!G7</f>
        <v>540</v>
      </c>
      <c r="P8" s="188">
        <f>O8/N8*100</f>
        <v>67.415730337078656</v>
      </c>
      <c r="Q8" s="72">
        <v>6560</v>
      </c>
      <c r="R8" s="72">
        <v>8060</v>
      </c>
      <c r="S8" s="188">
        <f>R8/Q8*100</f>
        <v>122.86585365853659</v>
      </c>
      <c r="T8" s="72">
        <v>23319</v>
      </c>
      <c r="U8" s="72">
        <v>22220</v>
      </c>
      <c r="V8" s="188">
        <f>U8/T8*100</f>
        <v>95.28710493588919</v>
      </c>
      <c r="W8" s="215">
        <v>5595</v>
      </c>
      <c r="X8" s="72">
        <v>3780</v>
      </c>
      <c r="Y8" s="188">
        <f>X8/W8*100</f>
        <v>67.560321715817693</v>
      </c>
      <c r="Z8" s="72">
        <v>4409</v>
      </c>
      <c r="AA8" s="215">
        <v>2809</v>
      </c>
      <c r="AB8" s="189">
        <f>AA8/Z8*100</f>
        <v>63.71059197096848</v>
      </c>
    </row>
    <row r="9" spans="1:29" ht="16.5" customHeight="1" x14ac:dyDescent="0.25">
      <c r="A9" s="75" t="s">
        <v>49</v>
      </c>
      <c r="B9" s="76">
        <v>5041</v>
      </c>
      <c r="C9" s="76">
        <v>5389</v>
      </c>
      <c r="D9" s="218">
        <v>106.90339218409046</v>
      </c>
      <c r="E9" s="77">
        <v>1535</v>
      </c>
      <c r="F9" s="78">
        <v>1894</v>
      </c>
      <c r="G9" s="80">
        <v>123.38762214983714</v>
      </c>
      <c r="H9" s="79">
        <v>188</v>
      </c>
      <c r="I9" s="79">
        <v>123</v>
      </c>
      <c r="J9" s="80">
        <v>65.425531914893625</v>
      </c>
      <c r="K9" s="78">
        <v>32</v>
      </c>
      <c r="L9" s="78">
        <v>59</v>
      </c>
      <c r="M9" s="80">
        <v>184.375</v>
      </c>
      <c r="N9" s="79">
        <v>12</v>
      </c>
      <c r="O9" s="79">
        <v>8</v>
      </c>
      <c r="P9" s="80">
        <v>66.666666666666657</v>
      </c>
      <c r="Q9" s="77">
        <v>730</v>
      </c>
      <c r="R9" s="79">
        <v>1461</v>
      </c>
      <c r="S9" s="80">
        <v>200.13698630136986</v>
      </c>
      <c r="T9" s="79">
        <v>4700</v>
      </c>
      <c r="U9" s="79">
        <v>4217</v>
      </c>
      <c r="V9" s="80">
        <v>89.723404255319153</v>
      </c>
      <c r="W9" s="243">
        <v>1217</v>
      </c>
      <c r="X9" s="81">
        <v>739</v>
      </c>
      <c r="Y9" s="80">
        <v>60.723089564502871</v>
      </c>
      <c r="Z9" s="78">
        <v>934</v>
      </c>
      <c r="AA9" s="243">
        <v>530</v>
      </c>
      <c r="AB9" s="190">
        <v>56.745182012847962</v>
      </c>
      <c r="AC9" s="83"/>
    </row>
    <row r="10" spans="1:29" ht="16.5" customHeight="1" x14ac:dyDescent="0.25">
      <c r="A10" s="75" t="s">
        <v>50</v>
      </c>
      <c r="B10" s="76">
        <v>3824</v>
      </c>
      <c r="C10" s="76">
        <v>3949</v>
      </c>
      <c r="D10" s="218">
        <v>103.26882845188285</v>
      </c>
      <c r="E10" s="77">
        <v>707</v>
      </c>
      <c r="F10" s="78">
        <v>858</v>
      </c>
      <c r="G10" s="80">
        <v>121.35785007072135</v>
      </c>
      <c r="H10" s="79">
        <v>223</v>
      </c>
      <c r="I10" s="79">
        <v>73</v>
      </c>
      <c r="J10" s="80">
        <v>32.735426008968609</v>
      </c>
      <c r="K10" s="78">
        <v>52</v>
      </c>
      <c r="L10" s="78">
        <v>43</v>
      </c>
      <c r="M10" s="80">
        <v>82.692307692307693</v>
      </c>
      <c r="N10" s="79">
        <v>62</v>
      </c>
      <c r="O10" s="79">
        <v>17</v>
      </c>
      <c r="P10" s="80">
        <v>27.419354838709676</v>
      </c>
      <c r="Q10" s="77">
        <v>509</v>
      </c>
      <c r="R10" s="79">
        <v>722</v>
      </c>
      <c r="S10" s="80">
        <v>141.84675834970531</v>
      </c>
      <c r="T10" s="79">
        <v>3643</v>
      </c>
      <c r="U10" s="79">
        <v>3471</v>
      </c>
      <c r="V10" s="80">
        <v>95.278616524842164</v>
      </c>
      <c r="W10" s="244">
        <v>534</v>
      </c>
      <c r="X10" s="81">
        <v>385</v>
      </c>
      <c r="Y10" s="80">
        <v>72.097378277153553</v>
      </c>
      <c r="Z10" s="78">
        <v>396</v>
      </c>
      <c r="AA10" s="244">
        <v>284</v>
      </c>
      <c r="AB10" s="190">
        <v>71.717171717171709</v>
      </c>
      <c r="AC10" s="83"/>
    </row>
    <row r="11" spans="1:29" ht="16.5" customHeight="1" x14ac:dyDescent="0.25">
      <c r="A11" s="75" t="s">
        <v>51</v>
      </c>
      <c r="B11" s="76">
        <v>895</v>
      </c>
      <c r="C11" s="76">
        <v>890</v>
      </c>
      <c r="D11" s="218">
        <v>99.441340782122893</v>
      </c>
      <c r="E11" s="77">
        <v>110</v>
      </c>
      <c r="F11" s="78">
        <v>143</v>
      </c>
      <c r="G11" s="80">
        <v>130</v>
      </c>
      <c r="H11" s="79">
        <v>20</v>
      </c>
      <c r="I11" s="79">
        <v>10</v>
      </c>
      <c r="J11" s="80">
        <v>50</v>
      </c>
      <c r="K11" s="78">
        <v>5</v>
      </c>
      <c r="L11" s="78">
        <v>8</v>
      </c>
      <c r="M11" s="80">
        <v>160</v>
      </c>
      <c r="N11" s="79">
        <v>0</v>
      </c>
      <c r="O11" s="79">
        <v>0</v>
      </c>
      <c r="P11" s="80" t="s">
        <v>114</v>
      </c>
      <c r="Q11" s="77">
        <v>40</v>
      </c>
      <c r="R11" s="79">
        <v>124</v>
      </c>
      <c r="S11" s="80">
        <v>310</v>
      </c>
      <c r="T11" s="79">
        <v>868</v>
      </c>
      <c r="U11" s="79">
        <v>788</v>
      </c>
      <c r="V11" s="80">
        <v>90.78341013824884</v>
      </c>
      <c r="W11" s="244">
        <v>91</v>
      </c>
      <c r="X11" s="81">
        <v>44</v>
      </c>
      <c r="Y11" s="80">
        <v>48.35164835164835</v>
      </c>
      <c r="Z11" s="78">
        <v>66</v>
      </c>
      <c r="AA11" s="244">
        <v>38</v>
      </c>
      <c r="AB11" s="190">
        <v>57.575757575757578</v>
      </c>
      <c r="AC11" s="83"/>
    </row>
    <row r="12" spans="1:29" ht="16.5" customHeight="1" x14ac:dyDescent="0.25">
      <c r="A12" s="75" t="s">
        <v>52</v>
      </c>
      <c r="B12" s="76">
        <v>1696</v>
      </c>
      <c r="C12" s="76">
        <v>1872</v>
      </c>
      <c r="D12" s="218">
        <v>110.37735849056605</v>
      </c>
      <c r="E12" s="77">
        <v>654</v>
      </c>
      <c r="F12" s="78">
        <v>767</v>
      </c>
      <c r="G12" s="80">
        <v>117.27828746177369</v>
      </c>
      <c r="H12" s="79">
        <v>96</v>
      </c>
      <c r="I12" s="79">
        <v>140</v>
      </c>
      <c r="J12" s="80">
        <v>145.83333333333331</v>
      </c>
      <c r="K12" s="78">
        <v>43</v>
      </c>
      <c r="L12" s="78">
        <v>44</v>
      </c>
      <c r="M12" s="80">
        <v>102.32558139534885</v>
      </c>
      <c r="N12" s="79">
        <v>54</v>
      </c>
      <c r="O12" s="79">
        <v>45</v>
      </c>
      <c r="P12" s="80">
        <v>83.333333333333343</v>
      </c>
      <c r="Q12" s="77">
        <v>583</v>
      </c>
      <c r="R12" s="79">
        <v>688</v>
      </c>
      <c r="S12" s="80">
        <v>118.01029159519724</v>
      </c>
      <c r="T12" s="79">
        <v>1569</v>
      </c>
      <c r="U12" s="79">
        <v>1418</v>
      </c>
      <c r="V12" s="80">
        <v>90.376035691523256</v>
      </c>
      <c r="W12" s="244">
        <v>527</v>
      </c>
      <c r="X12" s="81">
        <v>313</v>
      </c>
      <c r="Y12" s="80">
        <v>59.39278937381404</v>
      </c>
      <c r="Z12" s="78">
        <v>435</v>
      </c>
      <c r="AA12" s="244">
        <v>191</v>
      </c>
      <c r="AB12" s="190">
        <v>43.908045977011497</v>
      </c>
      <c r="AC12" s="83"/>
    </row>
    <row r="13" spans="1:29" ht="16.5" customHeight="1" x14ac:dyDescent="0.25">
      <c r="A13" s="75" t="s">
        <v>53</v>
      </c>
      <c r="B13" s="76">
        <v>1895</v>
      </c>
      <c r="C13" s="76">
        <v>2093</v>
      </c>
      <c r="D13" s="218">
        <v>110.44854881266491</v>
      </c>
      <c r="E13" s="77">
        <v>409</v>
      </c>
      <c r="F13" s="78">
        <v>411</v>
      </c>
      <c r="G13" s="80">
        <v>100.48899755501222</v>
      </c>
      <c r="H13" s="79">
        <v>148</v>
      </c>
      <c r="I13" s="79">
        <v>148</v>
      </c>
      <c r="J13" s="80">
        <v>100</v>
      </c>
      <c r="K13" s="78">
        <v>34</v>
      </c>
      <c r="L13" s="78">
        <v>10</v>
      </c>
      <c r="M13" s="80">
        <v>29.411764705882355</v>
      </c>
      <c r="N13" s="79">
        <v>20</v>
      </c>
      <c r="O13" s="79">
        <v>9</v>
      </c>
      <c r="P13" s="80">
        <v>45</v>
      </c>
      <c r="Q13" s="77">
        <v>201</v>
      </c>
      <c r="R13" s="79">
        <v>332</v>
      </c>
      <c r="S13" s="80">
        <v>165.17412935323384</v>
      </c>
      <c r="T13" s="79">
        <v>1768</v>
      </c>
      <c r="U13" s="79">
        <v>1826</v>
      </c>
      <c r="V13" s="80">
        <v>103.28054298642535</v>
      </c>
      <c r="W13" s="244">
        <v>283</v>
      </c>
      <c r="X13" s="81">
        <v>157</v>
      </c>
      <c r="Y13" s="80">
        <v>55.477031802120138</v>
      </c>
      <c r="Z13" s="78">
        <v>230</v>
      </c>
      <c r="AA13" s="244">
        <v>112</v>
      </c>
      <c r="AB13" s="190">
        <v>48.695652173913047</v>
      </c>
      <c r="AC13" s="83"/>
    </row>
    <row r="14" spans="1:29" ht="16.5" customHeight="1" x14ac:dyDescent="0.25">
      <c r="A14" s="75" t="s">
        <v>54</v>
      </c>
      <c r="B14" s="76">
        <v>1366</v>
      </c>
      <c r="C14" s="76">
        <v>1551</v>
      </c>
      <c r="D14" s="218">
        <v>113.54319180087849</v>
      </c>
      <c r="E14" s="77">
        <v>660</v>
      </c>
      <c r="F14" s="78">
        <v>855</v>
      </c>
      <c r="G14" s="80">
        <v>129.54545454545453</v>
      </c>
      <c r="H14" s="79">
        <v>220</v>
      </c>
      <c r="I14" s="79">
        <v>224</v>
      </c>
      <c r="J14" s="80">
        <v>101.81818181818181</v>
      </c>
      <c r="K14" s="78">
        <v>88</v>
      </c>
      <c r="L14" s="78">
        <v>70</v>
      </c>
      <c r="M14" s="80">
        <v>79.545454545454547</v>
      </c>
      <c r="N14" s="79">
        <v>87</v>
      </c>
      <c r="O14" s="79">
        <v>44</v>
      </c>
      <c r="P14" s="80">
        <v>50.574712643678168</v>
      </c>
      <c r="Q14" s="77">
        <v>602</v>
      </c>
      <c r="R14" s="79">
        <v>796</v>
      </c>
      <c r="S14" s="80">
        <v>132.22591362126246</v>
      </c>
      <c r="T14" s="79">
        <v>1025</v>
      </c>
      <c r="U14" s="79">
        <v>994</v>
      </c>
      <c r="V14" s="80">
        <v>96.975609756097555</v>
      </c>
      <c r="W14" s="244">
        <v>417</v>
      </c>
      <c r="X14" s="81">
        <v>380</v>
      </c>
      <c r="Y14" s="80">
        <v>91.127098321342928</v>
      </c>
      <c r="Z14" s="78">
        <v>313</v>
      </c>
      <c r="AA14" s="244">
        <v>282</v>
      </c>
      <c r="AB14" s="190">
        <v>90.095846645367416</v>
      </c>
      <c r="AC14" s="83"/>
    </row>
    <row r="15" spans="1:29" ht="16.5" customHeight="1" x14ac:dyDescent="0.25">
      <c r="A15" s="75" t="s">
        <v>55</v>
      </c>
      <c r="B15" s="76">
        <v>862</v>
      </c>
      <c r="C15" s="76">
        <v>987</v>
      </c>
      <c r="D15" s="218">
        <v>114.50116009280742</v>
      </c>
      <c r="E15" s="77">
        <v>142</v>
      </c>
      <c r="F15" s="78">
        <v>125</v>
      </c>
      <c r="G15" s="80">
        <v>88.028169014084511</v>
      </c>
      <c r="H15" s="79">
        <v>79</v>
      </c>
      <c r="I15" s="79">
        <v>66</v>
      </c>
      <c r="J15" s="80">
        <v>83.544303797468359</v>
      </c>
      <c r="K15" s="78">
        <v>11</v>
      </c>
      <c r="L15" s="78">
        <v>5</v>
      </c>
      <c r="M15" s="80">
        <v>45.454545454545453</v>
      </c>
      <c r="N15" s="79">
        <v>0</v>
      </c>
      <c r="O15" s="79">
        <v>0</v>
      </c>
      <c r="P15" s="80" t="s">
        <v>114</v>
      </c>
      <c r="Q15" s="77">
        <v>128</v>
      </c>
      <c r="R15" s="79">
        <v>115</v>
      </c>
      <c r="S15" s="80">
        <v>89.84375</v>
      </c>
      <c r="T15" s="79">
        <v>798</v>
      </c>
      <c r="U15" s="79">
        <v>875</v>
      </c>
      <c r="V15" s="80">
        <v>109.64912280701755</v>
      </c>
      <c r="W15" s="244">
        <v>82</v>
      </c>
      <c r="X15" s="81">
        <v>47</v>
      </c>
      <c r="Y15" s="80">
        <v>57.317073170731703</v>
      </c>
      <c r="Z15" s="78">
        <v>70</v>
      </c>
      <c r="AA15" s="244">
        <v>37</v>
      </c>
      <c r="AB15" s="190">
        <v>52.857142857142861</v>
      </c>
      <c r="AC15" s="83"/>
    </row>
    <row r="16" spans="1:29" ht="16.5" customHeight="1" x14ac:dyDescent="0.25">
      <c r="A16" s="75" t="s">
        <v>56</v>
      </c>
      <c r="B16" s="76">
        <v>653</v>
      </c>
      <c r="C16" s="76">
        <v>672</v>
      </c>
      <c r="D16" s="218">
        <v>102.90964777947933</v>
      </c>
      <c r="E16" s="77">
        <v>160</v>
      </c>
      <c r="F16" s="78">
        <v>162</v>
      </c>
      <c r="G16" s="80">
        <v>101.25</v>
      </c>
      <c r="H16" s="79">
        <v>65</v>
      </c>
      <c r="I16" s="79">
        <v>69</v>
      </c>
      <c r="J16" s="80">
        <v>106.15384615384616</v>
      </c>
      <c r="K16" s="78">
        <v>9</v>
      </c>
      <c r="L16" s="78">
        <v>13</v>
      </c>
      <c r="M16" s="80">
        <v>144.44444444444443</v>
      </c>
      <c r="N16" s="79">
        <v>13</v>
      </c>
      <c r="O16" s="79">
        <v>5</v>
      </c>
      <c r="P16" s="80">
        <v>38.461538461538467</v>
      </c>
      <c r="Q16" s="77">
        <v>154</v>
      </c>
      <c r="R16" s="79">
        <v>151</v>
      </c>
      <c r="S16" s="80">
        <v>98.05194805194806</v>
      </c>
      <c r="T16" s="79">
        <v>602</v>
      </c>
      <c r="U16" s="79">
        <v>586</v>
      </c>
      <c r="V16" s="80">
        <v>97.342192691029908</v>
      </c>
      <c r="W16" s="244">
        <v>114</v>
      </c>
      <c r="X16" s="81">
        <v>77</v>
      </c>
      <c r="Y16" s="80">
        <v>67.543859649122808</v>
      </c>
      <c r="Z16" s="78">
        <v>84</v>
      </c>
      <c r="AA16" s="244">
        <v>62</v>
      </c>
      <c r="AB16" s="190">
        <v>73.80952380952381</v>
      </c>
      <c r="AC16" s="83"/>
    </row>
    <row r="17" spans="1:29" ht="16.5" customHeight="1" x14ac:dyDescent="0.25">
      <c r="A17" s="75" t="s">
        <v>57</v>
      </c>
      <c r="B17" s="76">
        <v>706</v>
      </c>
      <c r="C17" s="76">
        <v>757</v>
      </c>
      <c r="D17" s="218">
        <v>107.22379603399435</v>
      </c>
      <c r="E17" s="77">
        <v>243</v>
      </c>
      <c r="F17" s="78">
        <v>246</v>
      </c>
      <c r="G17" s="80">
        <v>101.23456790123457</v>
      </c>
      <c r="H17" s="79">
        <v>83</v>
      </c>
      <c r="I17" s="79">
        <v>105</v>
      </c>
      <c r="J17" s="80">
        <v>126.50602409638554</v>
      </c>
      <c r="K17" s="78">
        <v>23</v>
      </c>
      <c r="L17" s="78">
        <v>41</v>
      </c>
      <c r="M17" s="80">
        <v>178.26086956521738</v>
      </c>
      <c r="N17" s="79">
        <v>29</v>
      </c>
      <c r="O17" s="79">
        <v>30</v>
      </c>
      <c r="P17" s="80">
        <v>103.44827586206897</v>
      </c>
      <c r="Q17" s="77">
        <v>215</v>
      </c>
      <c r="R17" s="79">
        <v>219</v>
      </c>
      <c r="S17" s="80">
        <v>101.86046511627906</v>
      </c>
      <c r="T17" s="79">
        <v>614</v>
      </c>
      <c r="U17" s="79">
        <v>603</v>
      </c>
      <c r="V17" s="80">
        <v>98.208469055374593</v>
      </c>
      <c r="W17" s="244">
        <v>151</v>
      </c>
      <c r="X17" s="81">
        <v>93</v>
      </c>
      <c r="Y17" s="80">
        <v>61.589403973509938</v>
      </c>
      <c r="Z17" s="78">
        <v>120</v>
      </c>
      <c r="AA17" s="244">
        <v>74</v>
      </c>
      <c r="AB17" s="190">
        <v>61.666666666666671</v>
      </c>
      <c r="AC17" s="83"/>
    </row>
    <row r="18" spans="1:29" ht="16.5" customHeight="1" x14ac:dyDescent="0.25">
      <c r="A18" s="75" t="s">
        <v>58</v>
      </c>
      <c r="B18" s="76">
        <v>1079</v>
      </c>
      <c r="C18" s="76">
        <v>1206</v>
      </c>
      <c r="D18" s="218">
        <v>111.77015755329008</v>
      </c>
      <c r="E18" s="77">
        <v>153</v>
      </c>
      <c r="F18" s="78">
        <v>201</v>
      </c>
      <c r="G18" s="80">
        <v>131.37254901960785</v>
      </c>
      <c r="H18" s="79">
        <v>95</v>
      </c>
      <c r="I18" s="79">
        <v>115</v>
      </c>
      <c r="J18" s="80">
        <v>121.05263157894737</v>
      </c>
      <c r="K18" s="78">
        <v>14</v>
      </c>
      <c r="L18" s="78">
        <v>22</v>
      </c>
      <c r="M18" s="80">
        <v>157.14285714285714</v>
      </c>
      <c r="N18" s="79">
        <v>4</v>
      </c>
      <c r="O18" s="79">
        <v>6</v>
      </c>
      <c r="P18" s="80">
        <v>150</v>
      </c>
      <c r="Q18" s="77">
        <v>138</v>
      </c>
      <c r="R18" s="79">
        <v>155</v>
      </c>
      <c r="S18" s="80">
        <v>112.31884057971016</v>
      </c>
      <c r="T18" s="79">
        <v>1026</v>
      </c>
      <c r="U18" s="79">
        <v>1085</v>
      </c>
      <c r="V18" s="80">
        <v>105.7504873294347</v>
      </c>
      <c r="W18" s="244">
        <v>105</v>
      </c>
      <c r="X18" s="81">
        <v>93</v>
      </c>
      <c r="Y18" s="80">
        <v>88.571428571428569</v>
      </c>
      <c r="Z18" s="78">
        <v>84</v>
      </c>
      <c r="AA18" s="244">
        <v>76</v>
      </c>
      <c r="AB18" s="190">
        <v>90.476190476190482</v>
      </c>
      <c r="AC18" s="83"/>
    </row>
    <row r="19" spans="1:29" ht="16.5" customHeight="1" x14ac:dyDescent="0.25">
      <c r="A19" s="75" t="s">
        <v>59</v>
      </c>
      <c r="B19" s="76">
        <v>529</v>
      </c>
      <c r="C19" s="76">
        <v>516</v>
      </c>
      <c r="D19" s="218">
        <v>97.542533081285441</v>
      </c>
      <c r="E19" s="77">
        <v>176</v>
      </c>
      <c r="F19" s="78">
        <v>170</v>
      </c>
      <c r="G19" s="80">
        <v>96.590909090909093</v>
      </c>
      <c r="H19" s="79">
        <v>38</v>
      </c>
      <c r="I19" s="79">
        <v>43</v>
      </c>
      <c r="J19" s="80">
        <v>113.1578947368421</v>
      </c>
      <c r="K19" s="78">
        <v>15</v>
      </c>
      <c r="L19" s="78">
        <v>30</v>
      </c>
      <c r="M19" s="80">
        <v>200</v>
      </c>
      <c r="N19" s="79">
        <v>5</v>
      </c>
      <c r="O19" s="79">
        <v>5</v>
      </c>
      <c r="P19" s="80">
        <v>100</v>
      </c>
      <c r="Q19" s="77">
        <v>159</v>
      </c>
      <c r="R19" s="79">
        <v>146</v>
      </c>
      <c r="S19" s="80">
        <v>91.823899371069189</v>
      </c>
      <c r="T19" s="79">
        <v>454</v>
      </c>
      <c r="U19" s="79">
        <v>390</v>
      </c>
      <c r="V19" s="80">
        <v>85.903083700440533</v>
      </c>
      <c r="W19" s="244">
        <v>101</v>
      </c>
      <c r="X19" s="81">
        <v>44</v>
      </c>
      <c r="Y19" s="80">
        <v>43.564356435643568</v>
      </c>
      <c r="Z19" s="78">
        <v>84</v>
      </c>
      <c r="AA19" s="244">
        <v>31</v>
      </c>
      <c r="AB19" s="190">
        <v>36.904761904761905</v>
      </c>
      <c r="AC19" s="83"/>
    </row>
    <row r="20" spans="1:29" ht="16.5" customHeight="1" x14ac:dyDescent="0.25">
      <c r="A20" s="75" t="s">
        <v>60</v>
      </c>
      <c r="B20" s="76">
        <v>368</v>
      </c>
      <c r="C20" s="76">
        <v>400</v>
      </c>
      <c r="D20" s="218">
        <v>108.69565217391303</v>
      </c>
      <c r="E20" s="77">
        <v>150</v>
      </c>
      <c r="F20" s="78">
        <v>177</v>
      </c>
      <c r="G20" s="80">
        <v>118</v>
      </c>
      <c r="H20" s="79">
        <v>58</v>
      </c>
      <c r="I20" s="79">
        <v>80</v>
      </c>
      <c r="J20" s="80">
        <v>137.93103448275863</v>
      </c>
      <c r="K20" s="78">
        <v>36</v>
      </c>
      <c r="L20" s="78">
        <v>32</v>
      </c>
      <c r="M20" s="80">
        <v>88.888888888888886</v>
      </c>
      <c r="N20" s="79">
        <v>38</v>
      </c>
      <c r="O20" s="79">
        <v>15</v>
      </c>
      <c r="P20" s="80">
        <v>39.473684210526315</v>
      </c>
      <c r="Q20" s="77">
        <v>139</v>
      </c>
      <c r="R20" s="79">
        <v>160</v>
      </c>
      <c r="S20" s="80">
        <v>115.10791366906474</v>
      </c>
      <c r="T20" s="79">
        <v>298</v>
      </c>
      <c r="U20" s="79">
        <v>282</v>
      </c>
      <c r="V20" s="80">
        <v>94.630872483221466</v>
      </c>
      <c r="W20" s="244">
        <v>80</v>
      </c>
      <c r="X20" s="81">
        <v>60</v>
      </c>
      <c r="Y20" s="80">
        <v>75</v>
      </c>
      <c r="Z20" s="78">
        <v>65</v>
      </c>
      <c r="AA20" s="244">
        <v>46</v>
      </c>
      <c r="AB20" s="190">
        <v>70.769230769230774</v>
      </c>
      <c r="AC20" s="83"/>
    </row>
    <row r="21" spans="1:29" ht="16.5" customHeight="1" x14ac:dyDescent="0.25">
      <c r="A21" s="75" t="s">
        <v>61</v>
      </c>
      <c r="B21" s="76">
        <v>479</v>
      </c>
      <c r="C21" s="76">
        <v>398</v>
      </c>
      <c r="D21" s="218">
        <v>83.089770354906051</v>
      </c>
      <c r="E21" s="77">
        <v>440</v>
      </c>
      <c r="F21" s="78">
        <v>370</v>
      </c>
      <c r="G21" s="80">
        <v>84.090909090909093</v>
      </c>
      <c r="H21" s="79">
        <v>79</v>
      </c>
      <c r="I21" s="79">
        <v>43</v>
      </c>
      <c r="J21" s="80">
        <v>54.430379746835442</v>
      </c>
      <c r="K21" s="78">
        <v>17</v>
      </c>
      <c r="L21" s="78">
        <v>9</v>
      </c>
      <c r="M21" s="80">
        <v>52.941176470588239</v>
      </c>
      <c r="N21" s="79">
        <v>41</v>
      </c>
      <c r="O21" s="79">
        <v>10</v>
      </c>
      <c r="P21" s="80">
        <v>24.390243902439025</v>
      </c>
      <c r="Q21" s="77">
        <v>424</v>
      </c>
      <c r="R21" s="79">
        <v>351</v>
      </c>
      <c r="S21" s="80">
        <v>82.783018867924525</v>
      </c>
      <c r="T21" s="79">
        <v>323</v>
      </c>
      <c r="U21" s="79">
        <v>225</v>
      </c>
      <c r="V21" s="80">
        <v>69.659442724458216</v>
      </c>
      <c r="W21" s="244">
        <v>284</v>
      </c>
      <c r="X21" s="81">
        <v>197</v>
      </c>
      <c r="Y21" s="80">
        <v>69.366197183098592</v>
      </c>
      <c r="Z21" s="78">
        <v>246</v>
      </c>
      <c r="AA21" s="244">
        <v>168</v>
      </c>
      <c r="AB21" s="190">
        <v>68.292682926829272</v>
      </c>
      <c r="AC21" s="83"/>
    </row>
    <row r="22" spans="1:29" ht="16.5" customHeight="1" x14ac:dyDescent="0.25">
      <c r="A22" s="75" t="s">
        <v>62</v>
      </c>
      <c r="B22" s="76">
        <v>228</v>
      </c>
      <c r="C22" s="76">
        <v>215</v>
      </c>
      <c r="D22" s="218">
        <v>94.298245614035096</v>
      </c>
      <c r="E22" s="77">
        <v>193</v>
      </c>
      <c r="F22" s="78">
        <v>184</v>
      </c>
      <c r="G22" s="80">
        <v>95.336787564766837</v>
      </c>
      <c r="H22" s="79">
        <v>83</v>
      </c>
      <c r="I22" s="79">
        <v>80</v>
      </c>
      <c r="J22" s="80">
        <v>96.385542168674704</v>
      </c>
      <c r="K22" s="78">
        <v>59</v>
      </c>
      <c r="L22" s="78">
        <v>43</v>
      </c>
      <c r="M22" s="80">
        <v>72.881355932203391</v>
      </c>
      <c r="N22" s="79">
        <v>91</v>
      </c>
      <c r="O22" s="79">
        <v>66</v>
      </c>
      <c r="P22" s="80">
        <v>72.527472527472526</v>
      </c>
      <c r="Q22" s="77">
        <v>191</v>
      </c>
      <c r="R22" s="79">
        <v>182</v>
      </c>
      <c r="S22" s="80">
        <v>95.287958115183244</v>
      </c>
      <c r="T22" s="79">
        <v>129</v>
      </c>
      <c r="U22" s="79">
        <v>71</v>
      </c>
      <c r="V22" s="80">
        <v>55.038759689922479</v>
      </c>
      <c r="W22" s="244">
        <v>94</v>
      </c>
      <c r="X22" s="81">
        <v>40</v>
      </c>
      <c r="Y22" s="80">
        <v>42.553191489361701</v>
      </c>
      <c r="Z22" s="78">
        <v>84</v>
      </c>
      <c r="AA22" s="244">
        <v>39</v>
      </c>
      <c r="AB22" s="190">
        <v>46.428571428571431</v>
      </c>
      <c r="AC22" s="83"/>
    </row>
    <row r="23" spans="1:29" ht="16.5" customHeight="1" x14ac:dyDescent="0.25">
      <c r="A23" s="75" t="s">
        <v>63</v>
      </c>
      <c r="B23" s="76">
        <v>189</v>
      </c>
      <c r="C23" s="76">
        <v>209</v>
      </c>
      <c r="D23" s="218">
        <v>110.58201058201058</v>
      </c>
      <c r="E23" s="77">
        <v>106</v>
      </c>
      <c r="F23" s="78">
        <v>131</v>
      </c>
      <c r="G23" s="80">
        <v>123.58490566037736</v>
      </c>
      <c r="H23" s="79">
        <v>36</v>
      </c>
      <c r="I23" s="79">
        <v>37</v>
      </c>
      <c r="J23" s="80">
        <v>102.77777777777777</v>
      </c>
      <c r="K23" s="78">
        <v>28</v>
      </c>
      <c r="L23" s="78">
        <v>25</v>
      </c>
      <c r="M23" s="80">
        <v>89.285714285714292</v>
      </c>
      <c r="N23" s="79">
        <v>13</v>
      </c>
      <c r="O23" s="79">
        <v>6</v>
      </c>
      <c r="P23" s="80">
        <v>46.153846153846153</v>
      </c>
      <c r="Q23" s="77">
        <v>102</v>
      </c>
      <c r="R23" s="79">
        <v>124</v>
      </c>
      <c r="S23" s="80">
        <v>121.56862745098039</v>
      </c>
      <c r="T23" s="79">
        <v>143</v>
      </c>
      <c r="U23" s="79">
        <v>129</v>
      </c>
      <c r="V23" s="80">
        <v>90.209790209790214</v>
      </c>
      <c r="W23" s="244">
        <v>60</v>
      </c>
      <c r="X23" s="81">
        <v>51</v>
      </c>
      <c r="Y23" s="80">
        <v>85</v>
      </c>
      <c r="Z23" s="78">
        <v>43</v>
      </c>
      <c r="AA23" s="244">
        <v>43</v>
      </c>
      <c r="AB23" s="190">
        <v>100</v>
      </c>
      <c r="AC23" s="83"/>
    </row>
    <row r="24" spans="1:29" ht="16.5" customHeight="1" x14ac:dyDescent="0.25">
      <c r="A24" s="75" t="s">
        <v>64</v>
      </c>
      <c r="B24" s="76">
        <v>1066</v>
      </c>
      <c r="C24" s="76">
        <v>1208</v>
      </c>
      <c r="D24" s="218">
        <v>113.32082551594746</v>
      </c>
      <c r="E24" s="77">
        <v>235</v>
      </c>
      <c r="F24" s="78">
        <v>314</v>
      </c>
      <c r="G24" s="80">
        <v>133.61702127659575</v>
      </c>
      <c r="H24" s="79">
        <v>149</v>
      </c>
      <c r="I24" s="79">
        <v>188</v>
      </c>
      <c r="J24" s="80">
        <v>126.1744966442953</v>
      </c>
      <c r="K24" s="78">
        <v>38</v>
      </c>
      <c r="L24" s="78">
        <v>33</v>
      </c>
      <c r="M24" s="80">
        <v>86.842105263157904</v>
      </c>
      <c r="N24" s="79">
        <v>34</v>
      </c>
      <c r="O24" s="79">
        <v>10</v>
      </c>
      <c r="P24" s="80">
        <v>29.411764705882355</v>
      </c>
      <c r="Q24" s="77">
        <v>211</v>
      </c>
      <c r="R24" s="79">
        <v>278</v>
      </c>
      <c r="S24" s="80">
        <v>131.75355450236967</v>
      </c>
      <c r="T24" s="79">
        <v>958</v>
      </c>
      <c r="U24" s="79">
        <v>1033</v>
      </c>
      <c r="V24" s="80">
        <v>107.82881002087683</v>
      </c>
      <c r="W24" s="244">
        <v>127</v>
      </c>
      <c r="X24" s="81">
        <v>139</v>
      </c>
      <c r="Y24" s="80">
        <v>109.44881889763781</v>
      </c>
      <c r="Z24" s="78">
        <v>111</v>
      </c>
      <c r="AA24" s="244">
        <v>123</v>
      </c>
      <c r="AB24" s="190">
        <v>110.81081081081081</v>
      </c>
      <c r="AC24" s="83"/>
    </row>
    <row r="25" spans="1:29" ht="16.5" customHeight="1" x14ac:dyDescent="0.25">
      <c r="A25" s="75" t="s">
        <v>65</v>
      </c>
      <c r="B25" s="76">
        <v>586</v>
      </c>
      <c r="C25" s="76">
        <v>631</v>
      </c>
      <c r="D25" s="218">
        <v>107.67918088737201</v>
      </c>
      <c r="E25" s="77">
        <v>273</v>
      </c>
      <c r="F25" s="78">
        <v>270</v>
      </c>
      <c r="G25" s="80">
        <v>98.901098901098905</v>
      </c>
      <c r="H25" s="79">
        <v>119</v>
      </c>
      <c r="I25" s="79">
        <v>118</v>
      </c>
      <c r="J25" s="80">
        <v>99.159663865546221</v>
      </c>
      <c r="K25" s="78">
        <v>34</v>
      </c>
      <c r="L25" s="78">
        <v>39</v>
      </c>
      <c r="M25" s="80">
        <v>114.70588235294117</v>
      </c>
      <c r="N25" s="79">
        <v>63</v>
      </c>
      <c r="O25" s="79">
        <v>35</v>
      </c>
      <c r="P25" s="80">
        <v>55.555555555555557</v>
      </c>
      <c r="Q25" s="77">
        <v>252</v>
      </c>
      <c r="R25" s="79">
        <v>264</v>
      </c>
      <c r="S25" s="80">
        <v>104.76190476190477</v>
      </c>
      <c r="T25" s="79">
        <v>473</v>
      </c>
      <c r="U25" s="79">
        <v>459</v>
      </c>
      <c r="V25" s="80">
        <v>97.040169133192393</v>
      </c>
      <c r="W25" s="244">
        <v>165</v>
      </c>
      <c r="X25" s="81">
        <v>100</v>
      </c>
      <c r="Y25" s="80">
        <v>60.606060606060609</v>
      </c>
      <c r="Z25" s="78">
        <v>134</v>
      </c>
      <c r="AA25" s="244">
        <v>71</v>
      </c>
      <c r="AB25" s="190">
        <v>52.985074626865668</v>
      </c>
      <c r="AC25" s="83"/>
    </row>
    <row r="26" spans="1:29" ht="16.5" customHeight="1" x14ac:dyDescent="0.25">
      <c r="A26" s="75" t="s">
        <v>66</v>
      </c>
      <c r="B26" s="76">
        <v>571</v>
      </c>
      <c r="C26" s="76">
        <v>575</v>
      </c>
      <c r="D26" s="218">
        <v>100.70052539404553</v>
      </c>
      <c r="E26" s="77">
        <v>124</v>
      </c>
      <c r="F26" s="78">
        <v>146</v>
      </c>
      <c r="G26" s="80">
        <v>117.74193548387098</v>
      </c>
      <c r="H26" s="79">
        <v>53</v>
      </c>
      <c r="I26" s="79">
        <v>15</v>
      </c>
      <c r="J26" s="80">
        <v>28.30188679245283</v>
      </c>
      <c r="K26" s="78">
        <v>19</v>
      </c>
      <c r="L26" s="78">
        <v>11</v>
      </c>
      <c r="M26" s="80">
        <v>57.894736842105267</v>
      </c>
      <c r="N26" s="79">
        <v>12</v>
      </c>
      <c r="O26" s="79">
        <v>8</v>
      </c>
      <c r="P26" s="80">
        <v>66.666666666666657</v>
      </c>
      <c r="Q26" s="77">
        <v>89</v>
      </c>
      <c r="R26" s="79">
        <v>123</v>
      </c>
      <c r="S26" s="80">
        <v>138.20224719101125</v>
      </c>
      <c r="T26" s="79">
        <v>527</v>
      </c>
      <c r="U26" s="79">
        <v>476</v>
      </c>
      <c r="V26" s="80">
        <v>90.322580645161281</v>
      </c>
      <c r="W26" s="244">
        <v>79</v>
      </c>
      <c r="X26" s="81">
        <v>49</v>
      </c>
      <c r="Y26" s="80">
        <v>62.025316455696199</v>
      </c>
      <c r="Z26" s="78">
        <v>64</v>
      </c>
      <c r="AA26" s="244">
        <v>39</v>
      </c>
      <c r="AB26" s="190">
        <v>60.9375</v>
      </c>
      <c r="AC26" s="83"/>
    </row>
    <row r="27" spans="1:29" ht="16.5" customHeight="1" x14ac:dyDescent="0.25">
      <c r="A27" s="75" t="s">
        <v>67</v>
      </c>
      <c r="B27" s="76">
        <v>811</v>
      </c>
      <c r="C27" s="76">
        <v>845</v>
      </c>
      <c r="D27" s="218">
        <v>104.19235511713933</v>
      </c>
      <c r="E27" s="77">
        <v>190</v>
      </c>
      <c r="F27" s="78">
        <v>213</v>
      </c>
      <c r="G27" s="80">
        <v>112.10526315789473</v>
      </c>
      <c r="H27" s="79">
        <v>114</v>
      </c>
      <c r="I27" s="79">
        <v>103</v>
      </c>
      <c r="J27" s="80">
        <v>90.350877192982466</v>
      </c>
      <c r="K27" s="78">
        <v>38</v>
      </c>
      <c r="L27" s="78">
        <v>25</v>
      </c>
      <c r="M27" s="80">
        <v>65.789473684210535</v>
      </c>
      <c r="N27" s="79">
        <v>26</v>
      </c>
      <c r="O27" s="79">
        <v>14</v>
      </c>
      <c r="P27" s="80">
        <v>53.846153846153847</v>
      </c>
      <c r="Q27" s="77">
        <v>181</v>
      </c>
      <c r="R27" s="79">
        <v>195</v>
      </c>
      <c r="S27" s="80">
        <v>107.73480662983425</v>
      </c>
      <c r="T27" s="79">
        <v>718</v>
      </c>
      <c r="U27" s="79">
        <v>723</v>
      </c>
      <c r="V27" s="80">
        <v>100.69637883008356</v>
      </c>
      <c r="W27" s="244">
        <v>98</v>
      </c>
      <c r="X27" s="81">
        <v>90</v>
      </c>
      <c r="Y27" s="80">
        <v>91.83673469387756</v>
      </c>
      <c r="Z27" s="78">
        <v>66</v>
      </c>
      <c r="AA27" s="244">
        <v>62</v>
      </c>
      <c r="AB27" s="190">
        <v>93.939393939393938</v>
      </c>
      <c r="AC27" s="83"/>
    </row>
    <row r="28" spans="1:29" ht="16.5" customHeight="1" x14ac:dyDescent="0.25">
      <c r="A28" s="75" t="s">
        <v>68</v>
      </c>
      <c r="B28" s="76">
        <v>224</v>
      </c>
      <c r="C28" s="76">
        <v>231</v>
      </c>
      <c r="D28" s="218">
        <v>103.125</v>
      </c>
      <c r="E28" s="77">
        <v>172</v>
      </c>
      <c r="F28" s="78">
        <v>174</v>
      </c>
      <c r="G28" s="80">
        <v>101.16279069767442</v>
      </c>
      <c r="H28" s="79">
        <v>29</v>
      </c>
      <c r="I28" s="79">
        <v>30</v>
      </c>
      <c r="J28" s="80">
        <v>103.44827586206897</v>
      </c>
      <c r="K28" s="78">
        <v>24</v>
      </c>
      <c r="L28" s="78">
        <v>21</v>
      </c>
      <c r="M28" s="80">
        <v>87.5</v>
      </c>
      <c r="N28" s="79">
        <v>13</v>
      </c>
      <c r="O28" s="79">
        <v>20</v>
      </c>
      <c r="P28" s="80">
        <v>153.84615384615387</v>
      </c>
      <c r="Q28" s="77">
        <v>147</v>
      </c>
      <c r="R28" s="79">
        <v>155</v>
      </c>
      <c r="S28" s="80">
        <v>105.44217687074831</v>
      </c>
      <c r="T28" s="79">
        <v>142</v>
      </c>
      <c r="U28" s="79">
        <v>137</v>
      </c>
      <c r="V28" s="80">
        <v>96.478873239436624</v>
      </c>
      <c r="W28" s="244">
        <v>90</v>
      </c>
      <c r="X28" s="81">
        <v>80</v>
      </c>
      <c r="Y28" s="80">
        <v>88.888888888888886</v>
      </c>
      <c r="Z28" s="78">
        <v>65</v>
      </c>
      <c r="AA28" s="244">
        <v>54</v>
      </c>
      <c r="AB28" s="190">
        <v>83.07692307692308</v>
      </c>
      <c r="AC28" s="83"/>
    </row>
    <row r="29" spans="1:29" ht="16.5" customHeight="1" x14ac:dyDescent="0.25">
      <c r="A29" s="75" t="s">
        <v>69</v>
      </c>
      <c r="B29" s="76">
        <v>292</v>
      </c>
      <c r="C29" s="76">
        <v>320</v>
      </c>
      <c r="D29" s="218">
        <v>109.58904109589041</v>
      </c>
      <c r="E29" s="77">
        <v>114</v>
      </c>
      <c r="F29" s="78">
        <v>144</v>
      </c>
      <c r="G29" s="80">
        <v>126.31578947368421</v>
      </c>
      <c r="H29" s="79">
        <v>13</v>
      </c>
      <c r="I29" s="79">
        <v>27</v>
      </c>
      <c r="J29" s="80">
        <v>207.69230769230771</v>
      </c>
      <c r="K29" s="78">
        <v>7</v>
      </c>
      <c r="L29" s="78">
        <v>10</v>
      </c>
      <c r="M29" s="80">
        <v>142.85714285714286</v>
      </c>
      <c r="N29" s="79">
        <v>0</v>
      </c>
      <c r="O29" s="79">
        <v>0</v>
      </c>
      <c r="P29" s="80" t="s">
        <v>114</v>
      </c>
      <c r="Q29" s="77">
        <v>78</v>
      </c>
      <c r="R29" s="79">
        <v>128</v>
      </c>
      <c r="S29" s="80">
        <v>164.10256410256409</v>
      </c>
      <c r="T29" s="79">
        <v>262</v>
      </c>
      <c r="U29" s="79">
        <v>245</v>
      </c>
      <c r="V29" s="80">
        <v>93.511450381679381</v>
      </c>
      <c r="W29" s="244">
        <v>84</v>
      </c>
      <c r="X29" s="81">
        <v>69</v>
      </c>
      <c r="Y29" s="80">
        <v>82.142857142857139</v>
      </c>
      <c r="Z29" s="78">
        <v>70</v>
      </c>
      <c r="AA29" s="244">
        <v>52</v>
      </c>
      <c r="AB29" s="190">
        <v>74.285714285714292</v>
      </c>
      <c r="AC29" s="83"/>
    </row>
    <row r="30" spans="1:29" ht="16.5" customHeight="1" x14ac:dyDescent="0.25">
      <c r="A30" s="75" t="s">
        <v>70</v>
      </c>
      <c r="B30" s="76">
        <v>297</v>
      </c>
      <c r="C30" s="76">
        <v>352</v>
      </c>
      <c r="D30" s="218">
        <v>118.5185185185185</v>
      </c>
      <c r="E30" s="77">
        <v>162</v>
      </c>
      <c r="F30" s="78">
        <v>175</v>
      </c>
      <c r="G30" s="80">
        <v>108.02469135802468</v>
      </c>
      <c r="H30" s="79">
        <v>48</v>
      </c>
      <c r="I30" s="79">
        <v>48</v>
      </c>
      <c r="J30" s="80">
        <v>100</v>
      </c>
      <c r="K30" s="78">
        <v>30</v>
      </c>
      <c r="L30" s="78">
        <v>21</v>
      </c>
      <c r="M30" s="80">
        <v>70</v>
      </c>
      <c r="N30" s="79">
        <v>38</v>
      </c>
      <c r="O30" s="79">
        <v>28</v>
      </c>
      <c r="P30" s="80">
        <v>73.68421052631578</v>
      </c>
      <c r="Q30" s="77">
        <v>151</v>
      </c>
      <c r="R30" s="79">
        <v>169</v>
      </c>
      <c r="S30" s="80">
        <v>111.92052980132449</v>
      </c>
      <c r="T30" s="79">
        <v>243</v>
      </c>
      <c r="U30" s="79">
        <v>234</v>
      </c>
      <c r="V30" s="80">
        <v>96.296296296296291</v>
      </c>
      <c r="W30" s="244">
        <v>107</v>
      </c>
      <c r="X30" s="81">
        <v>59</v>
      </c>
      <c r="Y30" s="80">
        <v>55.140186915887845</v>
      </c>
      <c r="Z30" s="78">
        <v>88</v>
      </c>
      <c r="AA30" s="244">
        <v>48</v>
      </c>
      <c r="AB30" s="190">
        <v>54.54545454545454</v>
      </c>
      <c r="AC30" s="83"/>
    </row>
    <row r="31" spans="1:29" s="92" customFormat="1" ht="16.5" customHeight="1" x14ac:dyDescent="0.25">
      <c r="A31" s="85" t="s">
        <v>71</v>
      </c>
      <c r="B31" s="86">
        <v>345</v>
      </c>
      <c r="C31" s="86">
        <v>413</v>
      </c>
      <c r="D31" s="218">
        <v>119.71014492753622</v>
      </c>
      <c r="E31" s="87">
        <v>114</v>
      </c>
      <c r="F31" s="82">
        <v>162</v>
      </c>
      <c r="G31" s="80">
        <v>142.10526315789474</v>
      </c>
      <c r="H31" s="79">
        <v>32</v>
      </c>
      <c r="I31" s="79">
        <v>54</v>
      </c>
      <c r="J31" s="80">
        <v>168.75</v>
      </c>
      <c r="K31" s="82">
        <v>14</v>
      </c>
      <c r="L31" s="82">
        <v>21</v>
      </c>
      <c r="M31" s="80">
        <v>150</v>
      </c>
      <c r="N31" s="79">
        <v>13</v>
      </c>
      <c r="O31" s="79">
        <v>12</v>
      </c>
      <c r="P31" s="80">
        <v>92.307692307692307</v>
      </c>
      <c r="Q31" s="87">
        <v>98</v>
      </c>
      <c r="R31" s="88">
        <v>140</v>
      </c>
      <c r="S31" s="80">
        <v>142.85714285714286</v>
      </c>
      <c r="T31" s="88">
        <v>296</v>
      </c>
      <c r="U31" s="88">
        <v>320</v>
      </c>
      <c r="V31" s="80">
        <v>108.10810810810811</v>
      </c>
      <c r="W31" s="244">
        <v>73</v>
      </c>
      <c r="X31" s="90">
        <v>82</v>
      </c>
      <c r="Y31" s="80">
        <v>112.32876712328768</v>
      </c>
      <c r="Z31" s="82">
        <v>61</v>
      </c>
      <c r="AA31" s="244">
        <v>51</v>
      </c>
      <c r="AB31" s="190">
        <v>83.606557377049185</v>
      </c>
      <c r="AC31" s="91"/>
    </row>
    <row r="32" spans="1:29" ht="16.5" customHeight="1" x14ac:dyDescent="0.25">
      <c r="A32" s="93" t="s">
        <v>72</v>
      </c>
      <c r="B32" s="94">
        <v>620</v>
      </c>
      <c r="C32" s="94">
        <v>626</v>
      </c>
      <c r="D32" s="218">
        <v>100.96774193548387</v>
      </c>
      <c r="E32" s="77">
        <v>237</v>
      </c>
      <c r="F32" s="78">
        <v>237</v>
      </c>
      <c r="G32" s="80">
        <v>100</v>
      </c>
      <c r="H32" s="79">
        <v>92</v>
      </c>
      <c r="I32" s="79">
        <v>68</v>
      </c>
      <c r="J32" s="80">
        <v>73.91304347826086</v>
      </c>
      <c r="K32" s="78">
        <v>21</v>
      </c>
      <c r="L32" s="78">
        <v>22</v>
      </c>
      <c r="M32" s="80">
        <v>104.76190476190477</v>
      </c>
      <c r="N32" s="79">
        <v>12</v>
      </c>
      <c r="O32" s="79">
        <v>48</v>
      </c>
      <c r="P32" s="80">
        <v>400</v>
      </c>
      <c r="Q32" s="77">
        <v>218</v>
      </c>
      <c r="R32" s="79">
        <v>206</v>
      </c>
      <c r="S32" s="80">
        <v>94.495412844036693</v>
      </c>
      <c r="T32" s="79">
        <v>525</v>
      </c>
      <c r="U32" s="79">
        <v>513</v>
      </c>
      <c r="V32" s="80">
        <v>97.714285714285708</v>
      </c>
      <c r="W32" s="244">
        <v>144</v>
      </c>
      <c r="X32" s="81">
        <v>137</v>
      </c>
      <c r="Y32" s="80">
        <v>95.138888888888886</v>
      </c>
      <c r="Z32" s="78">
        <v>89</v>
      </c>
      <c r="AA32" s="244">
        <v>92</v>
      </c>
      <c r="AB32" s="190">
        <v>103.37078651685394</v>
      </c>
      <c r="AC32" s="83"/>
    </row>
    <row r="33" spans="1:29" ht="16.5" customHeight="1" x14ac:dyDescent="0.25">
      <c r="A33" s="93" t="s">
        <v>73</v>
      </c>
      <c r="B33" s="94">
        <v>398</v>
      </c>
      <c r="C33" s="94">
        <v>344</v>
      </c>
      <c r="D33" s="218">
        <v>86.4321608040201</v>
      </c>
      <c r="E33" s="77">
        <v>328</v>
      </c>
      <c r="F33" s="78">
        <v>233</v>
      </c>
      <c r="G33" s="80">
        <v>71.036585365853654</v>
      </c>
      <c r="H33" s="79">
        <v>97</v>
      </c>
      <c r="I33" s="79">
        <v>112</v>
      </c>
      <c r="J33" s="80">
        <v>115.46391752577318</v>
      </c>
      <c r="K33" s="78">
        <v>59</v>
      </c>
      <c r="L33" s="78">
        <v>24</v>
      </c>
      <c r="M33" s="80">
        <v>40.677966101694921</v>
      </c>
      <c r="N33" s="79">
        <v>31</v>
      </c>
      <c r="O33" s="79">
        <v>25</v>
      </c>
      <c r="P33" s="80">
        <v>80.645161290322577</v>
      </c>
      <c r="Q33" s="77">
        <v>301</v>
      </c>
      <c r="R33" s="79">
        <v>221</v>
      </c>
      <c r="S33" s="80">
        <v>73.421926910299007</v>
      </c>
      <c r="T33" s="79">
        <v>252</v>
      </c>
      <c r="U33" s="79">
        <v>170</v>
      </c>
      <c r="V33" s="80">
        <v>67.460317460317469</v>
      </c>
      <c r="W33" s="244">
        <v>182</v>
      </c>
      <c r="X33" s="81">
        <v>59</v>
      </c>
      <c r="Y33" s="80">
        <v>32.417582417582416</v>
      </c>
      <c r="Z33" s="78">
        <v>153</v>
      </c>
      <c r="AA33" s="244">
        <v>49</v>
      </c>
      <c r="AB33" s="190">
        <v>32.026143790849673</v>
      </c>
      <c r="AC33" s="83"/>
    </row>
    <row r="34" spans="1:29" ht="19.5" customHeight="1" x14ac:dyDescent="0.25">
      <c r="A34" s="207" t="s">
        <v>74</v>
      </c>
      <c r="B34" s="219">
        <v>278</v>
      </c>
      <c r="C34" s="219">
        <v>241</v>
      </c>
      <c r="D34" s="218">
        <v>86.690647482014398</v>
      </c>
      <c r="E34" s="220">
        <v>182</v>
      </c>
      <c r="F34" s="220">
        <v>159</v>
      </c>
      <c r="G34" s="80">
        <v>87.362637362637358</v>
      </c>
      <c r="H34" s="79">
        <v>75</v>
      </c>
      <c r="I34" s="79">
        <v>69</v>
      </c>
      <c r="J34" s="80">
        <v>92</v>
      </c>
      <c r="K34" s="220">
        <v>7</v>
      </c>
      <c r="L34" s="220">
        <v>12</v>
      </c>
      <c r="M34" s="80">
        <v>171.42857142857142</v>
      </c>
      <c r="N34" s="79">
        <v>18</v>
      </c>
      <c r="O34" s="79">
        <v>20</v>
      </c>
      <c r="P34" s="80">
        <v>111.11111111111111</v>
      </c>
      <c r="Q34" s="220">
        <v>178</v>
      </c>
      <c r="R34" s="220">
        <v>141</v>
      </c>
      <c r="S34" s="80">
        <v>79.213483146067418</v>
      </c>
      <c r="T34" s="220">
        <v>165</v>
      </c>
      <c r="U34" s="220">
        <v>148</v>
      </c>
      <c r="V34" s="80">
        <v>89.696969696969703</v>
      </c>
      <c r="W34" s="244">
        <v>100</v>
      </c>
      <c r="X34" s="220">
        <v>66</v>
      </c>
      <c r="Y34" s="80">
        <v>66</v>
      </c>
      <c r="Z34" s="220">
        <v>88</v>
      </c>
      <c r="AA34" s="244">
        <v>59</v>
      </c>
      <c r="AB34" s="190">
        <v>67.045454545454547</v>
      </c>
    </row>
    <row r="35" spans="1:29" ht="15.75" customHeight="1" x14ac:dyDescent="0.25">
      <c r="A35" s="207" t="s">
        <v>75</v>
      </c>
      <c r="B35" s="219">
        <v>579</v>
      </c>
      <c r="C35" s="219">
        <v>651</v>
      </c>
      <c r="D35" s="218">
        <v>112.43523316062176</v>
      </c>
      <c r="E35" s="220">
        <v>168</v>
      </c>
      <c r="F35" s="220">
        <v>162</v>
      </c>
      <c r="G35" s="80">
        <v>96.428571428571431</v>
      </c>
      <c r="H35" s="79">
        <v>74</v>
      </c>
      <c r="I35" s="79">
        <v>99</v>
      </c>
      <c r="J35" s="80">
        <v>133.7837837837838</v>
      </c>
      <c r="K35" s="220">
        <v>43</v>
      </c>
      <c r="L35" s="220">
        <v>29</v>
      </c>
      <c r="M35" s="80">
        <v>67.441860465116278</v>
      </c>
      <c r="N35" s="79">
        <v>48</v>
      </c>
      <c r="O35" s="79">
        <v>36</v>
      </c>
      <c r="P35" s="80">
        <v>75</v>
      </c>
      <c r="Q35" s="220">
        <v>156</v>
      </c>
      <c r="R35" s="220">
        <v>148</v>
      </c>
      <c r="S35" s="80">
        <v>94.871794871794862</v>
      </c>
      <c r="T35" s="220">
        <v>495</v>
      </c>
      <c r="U35" s="220">
        <v>541</v>
      </c>
      <c r="V35" s="80">
        <v>109.29292929292929</v>
      </c>
      <c r="W35" s="244">
        <v>84</v>
      </c>
      <c r="X35" s="220">
        <v>52</v>
      </c>
      <c r="Y35" s="80">
        <v>61.904761904761905</v>
      </c>
      <c r="Z35" s="220">
        <v>71</v>
      </c>
      <c r="AA35" s="244">
        <v>44</v>
      </c>
      <c r="AB35" s="190">
        <v>61.971830985915489</v>
      </c>
    </row>
    <row r="36" spans="1:29" ht="17.25" customHeight="1" x14ac:dyDescent="0.25">
      <c r="A36" s="207" t="s">
        <v>76</v>
      </c>
      <c r="B36" s="219">
        <v>256</v>
      </c>
      <c r="C36" s="219">
        <v>267</v>
      </c>
      <c r="D36" s="218">
        <v>104.296875</v>
      </c>
      <c r="E36" s="220">
        <v>117</v>
      </c>
      <c r="F36" s="220">
        <v>127</v>
      </c>
      <c r="G36" s="80">
        <v>108.54700854700855</v>
      </c>
      <c r="H36" s="79">
        <v>32</v>
      </c>
      <c r="I36" s="79">
        <v>51</v>
      </c>
      <c r="J36" s="80">
        <v>159.375</v>
      </c>
      <c r="K36" s="220">
        <v>15</v>
      </c>
      <c r="L36" s="220">
        <v>16</v>
      </c>
      <c r="M36" s="80">
        <v>106.66666666666667</v>
      </c>
      <c r="N36" s="79">
        <v>11</v>
      </c>
      <c r="O36" s="79">
        <v>5</v>
      </c>
      <c r="P36" s="80">
        <v>45.454545454545453</v>
      </c>
      <c r="Q36" s="220">
        <v>108</v>
      </c>
      <c r="R36" s="220">
        <v>114</v>
      </c>
      <c r="S36" s="80">
        <v>105.55555555555556</v>
      </c>
      <c r="T36" s="220">
        <v>214</v>
      </c>
      <c r="U36" s="220">
        <v>195</v>
      </c>
      <c r="V36" s="80">
        <v>91.121495327102807</v>
      </c>
      <c r="W36" s="244">
        <v>76</v>
      </c>
      <c r="X36" s="220">
        <v>55</v>
      </c>
      <c r="Y36" s="80">
        <v>72.368421052631575</v>
      </c>
      <c r="Z36" s="220">
        <v>56</v>
      </c>
      <c r="AA36" s="244">
        <v>34</v>
      </c>
      <c r="AB36" s="190">
        <v>60.714285714285708</v>
      </c>
    </row>
    <row r="37" spans="1:29" ht="17.25" customHeight="1" x14ac:dyDescent="0.25">
      <c r="A37" s="207" t="s">
        <v>77</v>
      </c>
      <c r="B37" s="219">
        <v>124</v>
      </c>
      <c r="C37" s="219">
        <v>99</v>
      </c>
      <c r="D37" s="218">
        <v>79.838709677419345</v>
      </c>
      <c r="E37" s="220">
        <v>81</v>
      </c>
      <c r="F37" s="220">
        <v>56</v>
      </c>
      <c r="G37" s="80">
        <v>69.135802469135797</v>
      </c>
      <c r="H37" s="79">
        <v>32</v>
      </c>
      <c r="I37" s="79">
        <v>17</v>
      </c>
      <c r="J37" s="188">
        <v>53.125</v>
      </c>
      <c r="K37" s="220">
        <v>19</v>
      </c>
      <c r="L37" s="220">
        <v>6</v>
      </c>
      <c r="M37" s="80">
        <v>31.578947368421051</v>
      </c>
      <c r="N37" s="79">
        <v>13</v>
      </c>
      <c r="O37" s="79">
        <v>13</v>
      </c>
      <c r="P37" s="80">
        <v>100</v>
      </c>
      <c r="Q37" s="220">
        <v>77</v>
      </c>
      <c r="R37" s="220">
        <v>52</v>
      </c>
      <c r="S37" s="80">
        <v>67.532467532467535</v>
      </c>
      <c r="T37" s="220">
        <v>89</v>
      </c>
      <c r="U37" s="220">
        <v>66</v>
      </c>
      <c r="V37" s="80">
        <v>74.157303370786522</v>
      </c>
      <c r="W37" s="244">
        <v>46</v>
      </c>
      <c r="X37" s="220">
        <v>23</v>
      </c>
      <c r="Y37" s="80">
        <v>50</v>
      </c>
      <c r="Z37" s="220">
        <v>39</v>
      </c>
      <c r="AA37" s="244">
        <v>18</v>
      </c>
      <c r="AB37" s="190">
        <v>46.153846153846153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0" orientation="landscape" r:id="rId1"/>
  <headerFooter alignWithMargins="0"/>
  <colBreaks count="1" manualBreakCount="1">
    <brk id="13" max="3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view="pageBreakPreview" zoomScale="80" zoomScaleNormal="70" zoomScaleSheetLayoutView="80" workbookViewId="0">
      <selection activeCell="G21" sqref="G21"/>
    </sheetView>
  </sheetViews>
  <sheetFormatPr defaultColWidth="8" defaultRowHeight="12.75" x14ac:dyDescent="0.2"/>
  <cols>
    <col min="1" max="1" width="52.5703125" style="3" customWidth="1"/>
    <col min="2" max="3" width="15.7109375" style="18" customWidth="1"/>
    <col min="4" max="4" width="9.5703125" style="3" customWidth="1"/>
    <col min="5" max="5" width="10" style="3" customWidth="1"/>
    <col min="6" max="7" width="15.7109375" style="3" customWidth="1"/>
    <col min="8" max="8" width="10" style="3" customWidth="1"/>
    <col min="9" max="9" width="14.570312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7" customHeight="1" x14ac:dyDescent="0.2">
      <c r="A1" s="280" t="s">
        <v>91</v>
      </c>
      <c r="B1" s="280"/>
      <c r="C1" s="280"/>
      <c r="D1" s="280"/>
      <c r="E1" s="280"/>
      <c r="F1" s="280"/>
      <c r="G1" s="280"/>
      <c r="H1" s="280"/>
      <c r="I1" s="280"/>
    </row>
    <row r="2" spans="1:11" ht="23.25" customHeight="1" x14ac:dyDescent="0.2">
      <c r="A2" s="280" t="s">
        <v>42</v>
      </c>
      <c r="B2" s="280"/>
      <c r="C2" s="280"/>
      <c r="D2" s="280"/>
      <c r="E2" s="280"/>
      <c r="F2" s="280"/>
      <c r="G2" s="280"/>
      <c r="H2" s="280"/>
      <c r="I2" s="280"/>
    </row>
    <row r="3" spans="1:11" ht="17.25" customHeight="1" x14ac:dyDescent="0.2">
      <c r="A3" s="310"/>
      <c r="B3" s="310"/>
      <c r="C3" s="310"/>
      <c r="D3" s="310"/>
      <c r="E3" s="310"/>
    </row>
    <row r="4" spans="1:11" s="4" customFormat="1" ht="25.5" customHeight="1" x14ac:dyDescent="0.25">
      <c r="A4" s="285" t="s">
        <v>0</v>
      </c>
      <c r="B4" s="350" t="s">
        <v>7</v>
      </c>
      <c r="C4" s="350"/>
      <c r="D4" s="350"/>
      <c r="E4" s="350"/>
      <c r="F4" s="350" t="s">
        <v>8</v>
      </c>
      <c r="G4" s="350"/>
      <c r="H4" s="350"/>
      <c r="I4" s="350"/>
    </row>
    <row r="5" spans="1:11" s="4" customFormat="1" ht="23.25" customHeight="1" x14ac:dyDescent="0.25">
      <c r="A5" s="349"/>
      <c r="B5" s="281" t="s">
        <v>116</v>
      </c>
      <c r="C5" s="281" t="s">
        <v>117</v>
      </c>
      <c r="D5" s="312" t="s">
        <v>2</v>
      </c>
      <c r="E5" s="313"/>
      <c r="F5" s="281" t="s">
        <v>116</v>
      </c>
      <c r="G5" s="281" t="s">
        <v>117</v>
      </c>
      <c r="H5" s="312" t="s">
        <v>2</v>
      </c>
      <c r="I5" s="313"/>
    </row>
    <row r="6" spans="1:11" s="4" customFormat="1" ht="30" x14ac:dyDescent="0.25">
      <c r="A6" s="286"/>
      <c r="B6" s="282"/>
      <c r="C6" s="282"/>
      <c r="D6" s="5" t="s">
        <v>3</v>
      </c>
      <c r="E6" s="6" t="s">
        <v>78</v>
      </c>
      <c r="F6" s="282"/>
      <c r="G6" s="282"/>
      <c r="H6" s="5" t="s">
        <v>3</v>
      </c>
      <c r="I6" s="6" t="s">
        <v>78</v>
      </c>
    </row>
    <row r="7" spans="1:11" s="9" customFormat="1" ht="15.75" customHeight="1" x14ac:dyDescent="0.25">
      <c r="A7" s="7" t="s">
        <v>5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25">
      <c r="A8" s="10" t="s">
        <v>79</v>
      </c>
      <c r="B8" s="208">
        <f>[20]Шаблон!$N$7</f>
        <v>40702</v>
      </c>
      <c r="C8" s="208">
        <f>[21]Шаблон!$N$7</f>
        <v>47108</v>
      </c>
      <c r="D8" s="11">
        <f>C8/B8*100</f>
        <v>115.7387843349221</v>
      </c>
      <c r="E8" s="194">
        <f>C8-B8</f>
        <v>6406</v>
      </c>
      <c r="F8" s="209">
        <f>'[22]Доататок 1'!$C$9-B8</f>
        <v>38550</v>
      </c>
      <c r="G8" s="209">
        <f>'[23]Доататок 1'!$C$9-C8</f>
        <v>41392</v>
      </c>
      <c r="H8" s="11">
        <f>G8/F8*100</f>
        <v>107.3722438391699</v>
      </c>
      <c r="I8" s="210">
        <f>G8-F8</f>
        <v>2842</v>
      </c>
      <c r="J8" s="28"/>
      <c r="K8" s="26"/>
    </row>
    <row r="9" spans="1:11" s="4" customFormat="1" ht="28.5" customHeight="1" x14ac:dyDescent="0.25">
      <c r="A9" s="10" t="s">
        <v>80</v>
      </c>
      <c r="B9" s="209">
        <f>[24]Шаблон!$D$7</f>
        <v>15490</v>
      </c>
      <c r="C9" s="209">
        <f>[25]Шаблон!$D$7</f>
        <v>18598</v>
      </c>
      <c r="D9" s="11">
        <f t="shared" ref="D9:D13" si="0">C9/B9*100</f>
        <v>120.06455777921239</v>
      </c>
      <c r="E9" s="194">
        <f t="shared" ref="E9:E13" si="1">C9-B9</f>
        <v>3108</v>
      </c>
      <c r="F9" s="209">
        <f>'[22]Доататок 1'!$G$9-B9</f>
        <v>14984</v>
      </c>
      <c r="G9" s="209">
        <f>'[23]Доататок 1'!$G$9-C9</f>
        <v>14821</v>
      </c>
      <c r="H9" s="11">
        <f t="shared" ref="H9:H13" si="2">G9/F9*100</f>
        <v>98.912172984516815</v>
      </c>
      <c r="I9" s="210">
        <f t="shared" ref="I9:I13" si="3">G9-F9</f>
        <v>-163</v>
      </c>
      <c r="J9" s="26"/>
      <c r="K9" s="26"/>
    </row>
    <row r="10" spans="1:11" s="4" customFormat="1" ht="52.5" customHeight="1" x14ac:dyDescent="0.25">
      <c r="A10" s="13" t="s">
        <v>81</v>
      </c>
      <c r="B10" s="209">
        <f>[24]Шаблон!$F$7+[20]Шаблон!$D$7</f>
        <v>3314</v>
      </c>
      <c r="C10" s="209">
        <f>[25]Шаблон!$F$7+[21]Шаблон!$D$7</f>
        <v>4071</v>
      </c>
      <c r="D10" s="11">
        <f t="shared" si="0"/>
        <v>122.84248642124321</v>
      </c>
      <c r="E10" s="194">
        <f t="shared" si="1"/>
        <v>757</v>
      </c>
      <c r="F10" s="209">
        <f>'[22]Доататок 1'!$O$9-B10</f>
        <v>6272</v>
      </c>
      <c r="G10" s="209">
        <f>'[23]Доататок 1'!$O$9-C10</f>
        <v>7068</v>
      </c>
      <c r="H10" s="11">
        <f t="shared" si="2"/>
        <v>112.69132653061224</v>
      </c>
      <c r="I10" s="210">
        <f t="shared" si="3"/>
        <v>796</v>
      </c>
      <c r="J10" s="26"/>
      <c r="K10" s="26"/>
    </row>
    <row r="11" spans="1:11" s="4" customFormat="1" ht="31.5" customHeight="1" x14ac:dyDescent="0.25">
      <c r="A11" s="14" t="s">
        <v>82</v>
      </c>
      <c r="B11" s="209">
        <f>[24]Шаблон!$J$7</f>
        <v>867</v>
      </c>
      <c r="C11" s="209">
        <f>[25]Шаблон!$J$7</f>
        <v>936</v>
      </c>
      <c r="D11" s="11">
        <f t="shared" si="0"/>
        <v>107.95847750865053</v>
      </c>
      <c r="E11" s="194">
        <f t="shared" si="1"/>
        <v>69</v>
      </c>
      <c r="F11" s="209">
        <f>'[22]Доататок 1'!$AS$9-B11</f>
        <v>2187</v>
      </c>
      <c r="G11" s="209">
        <f>'[23]Доататок 1'!$AS$9-C11</f>
        <v>1821</v>
      </c>
      <c r="H11" s="11">
        <f t="shared" si="2"/>
        <v>83.264746227709182</v>
      </c>
      <c r="I11" s="210">
        <f t="shared" si="3"/>
        <v>-366</v>
      </c>
      <c r="J11" s="26"/>
      <c r="K11" s="26"/>
    </row>
    <row r="12" spans="1:11" s="4" customFormat="1" ht="45.75" customHeight="1" x14ac:dyDescent="0.25">
      <c r="A12" s="14" t="s">
        <v>83</v>
      </c>
      <c r="B12" s="209">
        <f>[24]Шаблон!$K$7+[24]Шаблон!$L$7+[20]Шаблон!$G$7</f>
        <v>1901</v>
      </c>
      <c r="C12" s="209">
        <f>[25]Шаблон!$K$7+[25]Шаблон!$L$7+[21]Шаблон!$G$7</f>
        <v>1159</v>
      </c>
      <c r="D12" s="11">
        <f t="shared" si="0"/>
        <v>60.967911625460282</v>
      </c>
      <c r="E12" s="194">
        <f t="shared" si="1"/>
        <v>-742</v>
      </c>
      <c r="F12" s="209">
        <f>'[22]Доататок 1'!$BG$9-B12</f>
        <v>2775</v>
      </c>
      <c r="G12" s="209">
        <f>'[23]Доататок 1'!$BG$9-C12</f>
        <v>2098</v>
      </c>
      <c r="H12" s="11">
        <f t="shared" si="2"/>
        <v>75.603603603603602</v>
      </c>
      <c r="I12" s="210">
        <f t="shared" si="3"/>
        <v>-677</v>
      </c>
      <c r="J12" s="26"/>
      <c r="K12" s="26"/>
    </row>
    <row r="13" spans="1:11" s="4" customFormat="1" ht="55.5" customHeight="1" x14ac:dyDescent="0.25">
      <c r="A13" s="14" t="s">
        <v>84</v>
      </c>
      <c r="B13" s="209">
        <f>[24]Шаблон!$M$7</f>
        <v>12355</v>
      </c>
      <c r="C13" s="209">
        <f>[25]Шаблон!$M$7</f>
        <v>16731</v>
      </c>
      <c r="D13" s="11">
        <f t="shared" si="0"/>
        <v>135.41885876163497</v>
      </c>
      <c r="E13" s="194">
        <f t="shared" si="1"/>
        <v>4376</v>
      </c>
      <c r="F13" s="209">
        <f>[26]Шаблон!$M$7-B13</f>
        <v>12843</v>
      </c>
      <c r="G13" s="209">
        <f>[27]Шаблон!$M$7-C13</f>
        <v>13707</v>
      </c>
      <c r="H13" s="11">
        <f t="shared" si="2"/>
        <v>106.72740014015416</v>
      </c>
      <c r="I13" s="210">
        <f t="shared" si="3"/>
        <v>864</v>
      </c>
      <c r="J13" s="26"/>
      <c r="K13" s="26"/>
    </row>
    <row r="14" spans="1:11" s="4" customFormat="1" ht="12.75" customHeight="1" x14ac:dyDescent="0.25">
      <c r="A14" s="300" t="s">
        <v>6</v>
      </c>
      <c r="B14" s="301"/>
      <c r="C14" s="301"/>
      <c r="D14" s="301"/>
      <c r="E14" s="301"/>
      <c r="F14" s="301"/>
      <c r="G14" s="301"/>
      <c r="H14" s="301"/>
      <c r="I14" s="301"/>
      <c r="J14" s="26"/>
      <c r="K14" s="26"/>
    </row>
    <row r="15" spans="1:11" s="4" customFormat="1" ht="18" customHeight="1" x14ac:dyDescent="0.25">
      <c r="A15" s="302"/>
      <c r="B15" s="303"/>
      <c r="C15" s="303"/>
      <c r="D15" s="303"/>
      <c r="E15" s="303"/>
      <c r="F15" s="303"/>
      <c r="G15" s="303"/>
      <c r="H15" s="303"/>
      <c r="I15" s="303"/>
      <c r="J15" s="26"/>
      <c r="K15" s="26"/>
    </row>
    <row r="16" spans="1:11" s="4" customFormat="1" ht="20.25" customHeight="1" x14ac:dyDescent="0.25">
      <c r="A16" s="285" t="s">
        <v>0</v>
      </c>
      <c r="B16" s="285" t="s">
        <v>127</v>
      </c>
      <c r="C16" s="288" t="s">
        <v>128</v>
      </c>
      <c r="D16" s="312" t="s">
        <v>2</v>
      </c>
      <c r="E16" s="313"/>
      <c r="F16" s="288" t="s">
        <v>129</v>
      </c>
      <c r="G16" s="288" t="s">
        <v>130</v>
      </c>
      <c r="H16" s="312" t="s">
        <v>2</v>
      </c>
      <c r="I16" s="313"/>
      <c r="J16" s="26"/>
      <c r="K16" s="26"/>
    </row>
    <row r="17" spans="1:11" ht="35.25" customHeight="1" x14ac:dyDescent="0.3">
      <c r="A17" s="286"/>
      <c r="B17" s="286"/>
      <c r="C17" s="288"/>
      <c r="D17" s="22" t="s">
        <v>3</v>
      </c>
      <c r="E17" s="6" t="s">
        <v>85</v>
      </c>
      <c r="F17" s="288"/>
      <c r="G17" s="288"/>
      <c r="H17" s="22" t="s">
        <v>3</v>
      </c>
      <c r="I17" s="6" t="s">
        <v>85</v>
      </c>
      <c r="J17" s="27"/>
      <c r="K17" s="27"/>
    </row>
    <row r="18" spans="1:11" ht="24" customHeight="1" x14ac:dyDescent="0.3">
      <c r="A18" s="10" t="s">
        <v>79</v>
      </c>
      <c r="B18" s="205">
        <f>[20]Шаблон!$O$7</f>
        <v>36293</v>
      </c>
      <c r="C18" s="205">
        <f>[21]Шаблон!$O$7</f>
        <v>37154</v>
      </c>
      <c r="D18" s="17">
        <f>C18/B18*100</f>
        <v>102.37235830600942</v>
      </c>
      <c r="E18" s="206">
        <f>C18-B18</f>
        <v>861</v>
      </c>
      <c r="F18" s="195">
        <f>'[22]Доататок 1'!$DH$9-B18</f>
        <v>32837</v>
      </c>
      <c r="G18" s="195">
        <f>'[23]Доататок 1'!$DH$9-C18</f>
        <v>32418</v>
      </c>
      <c r="H18" s="15">
        <f>G18/F18*100</f>
        <v>98.724000365441427</v>
      </c>
      <c r="I18" s="202">
        <f>G18-F18</f>
        <v>-419</v>
      </c>
      <c r="J18" s="27"/>
      <c r="K18" s="27"/>
    </row>
    <row r="19" spans="1:11" ht="25.5" customHeight="1" x14ac:dyDescent="0.3">
      <c r="A19" s="1" t="s">
        <v>80</v>
      </c>
      <c r="B19" s="205">
        <f>[24]Шаблон!$P$7</f>
        <v>11349</v>
      </c>
      <c r="C19" s="205">
        <f>[25]Шаблон!$P$7</f>
        <v>8930</v>
      </c>
      <c r="D19" s="17">
        <f t="shared" ref="D19:D20" si="4">C19/B19*100</f>
        <v>78.685346726583845</v>
      </c>
      <c r="E19" s="206">
        <f>C19-B19</f>
        <v>-2419</v>
      </c>
      <c r="F19" s="195">
        <f>'[22]Доататок 1'!$DL$9-B19</f>
        <v>9551</v>
      </c>
      <c r="G19" s="195">
        <f>'[23]Доататок 1'!$DL$9-C19</f>
        <v>6160</v>
      </c>
      <c r="H19" s="15">
        <f t="shared" ref="H19:H20" si="5">G19/F19*100</f>
        <v>64.495864307402357</v>
      </c>
      <c r="I19" s="202">
        <f t="shared" ref="I19:I20" si="6">G19-F19</f>
        <v>-3391</v>
      </c>
      <c r="J19" s="27"/>
      <c r="K19" s="27"/>
    </row>
    <row r="20" spans="1:11" ht="41.25" customHeight="1" x14ac:dyDescent="0.3">
      <c r="A20" s="1" t="s">
        <v>86</v>
      </c>
      <c r="B20" s="205">
        <f>[24]Шаблон!$T$7</f>
        <v>8949</v>
      </c>
      <c r="C20" s="205">
        <f>[25]Шаблон!$T$7</f>
        <v>7065</v>
      </c>
      <c r="D20" s="17">
        <f t="shared" si="4"/>
        <v>78.94736842105263</v>
      </c>
      <c r="E20" s="206">
        <f>C20-B20</f>
        <v>-1884</v>
      </c>
      <c r="F20" s="195">
        <f>'[22]Доататок 1'!$DP$9-B20</f>
        <v>7981</v>
      </c>
      <c r="G20" s="195">
        <f>'[23]Доататок 1'!$DP$9-C20</f>
        <v>5122</v>
      </c>
      <c r="H20" s="15">
        <f t="shared" si="5"/>
        <v>64.177421375767452</v>
      </c>
      <c r="I20" s="202">
        <f t="shared" si="6"/>
        <v>-2859</v>
      </c>
      <c r="J20" s="27"/>
      <c r="K20" s="27"/>
    </row>
    <row r="21" spans="1:11" ht="20.25" x14ac:dyDescent="0.3">
      <c r="C21" s="19"/>
      <c r="J21" s="27"/>
      <c r="K21" s="27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8"/>
  <sheetViews>
    <sheetView view="pageBreakPreview" zoomScale="85" zoomScaleNormal="85" zoomScaleSheetLayoutView="85" workbookViewId="0">
      <selection activeCell="F16" sqref="F16"/>
    </sheetView>
  </sheetViews>
  <sheetFormatPr defaultRowHeight="15.75" x14ac:dyDescent="0.25"/>
  <cols>
    <col min="1" max="1" width="29.42578125" style="95" customWidth="1"/>
    <col min="2" max="2" width="9.7109375" style="95" customWidth="1"/>
    <col min="3" max="3" width="9.42578125" style="95" customWidth="1"/>
    <col min="4" max="4" width="8.7109375" style="95" customWidth="1"/>
    <col min="5" max="5" width="9.42578125" style="84" customWidth="1"/>
    <col min="6" max="6" width="9.42578125" style="92" customWidth="1"/>
    <col min="7" max="7" width="7.7109375" style="84" customWidth="1"/>
    <col min="8" max="8" width="8.85546875" style="92" customWidth="1"/>
    <col min="9" max="9" width="8.7109375" style="92" customWidth="1"/>
    <col min="10" max="10" width="7.7109375" style="84" customWidth="1"/>
    <col min="11" max="11" width="7.42578125" style="84" customWidth="1"/>
    <col min="12" max="12" width="7.42578125" style="92" customWidth="1"/>
    <col min="13" max="13" width="6.28515625" style="84" customWidth="1"/>
    <col min="14" max="14" width="8.5703125" style="84" customWidth="1"/>
    <col min="15" max="15" width="8.140625" style="92" customWidth="1"/>
    <col min="16" max="16" width="8.5703125" style="84" bestFit="1" customWidth="1"/>
    <col min="17" max="17" width="9.28515625" style="84" customWidth="1"/>
    <col min="18" max="18" width="9.28515625" style="92" customWidth="1"/>
    <col min="19" max="19" width="7.28515625" style="84" customWidth="1"/>
    <col min="20" max="21" width="9.140625" style="84" customWidth="1"/>
    <col min="22" max="22" width="8" style="84" customWidth="1"/>
    <col min="23" max="23" width="9.140625" style="84" customWidth="1"/>
    <col min="24" max="24" width="9.140625" style="92" customWidth="1"/>
    <col min="25" max="25" width="8" style="84" customWidth="1"/>
    <col min="26" max="26" width="9" style="84" customWidth="1"/>
    <col min="27" max="27" width="9.28515625" style="92" customWidth="1"/>
    <col min="28" max="28" width="6.85546875" style="84" customWidth="1"/>
    <col min="29" max="253" width="9.140625" style="84"/>
    <col min="254" max="254" width="19.28515625" style="84" customWidth="1"/>
    <col min="255" max="255" width="9.7109375" style="84" customWidth="1"/>
    <col min="256" max="256" width="9.42578125" style="84" customWidth="1"/>
    <col min="257" max="257" width="8.7109375" style="84" customWidth="1"/>
    <col min="258" max="259" width="9.42578125" style="84" customWidth="1"/>
    <col min="260" max="260" width="7.7109375" style="84" customWidth="1"/>
    <col min="261" max="261" width="8.85546875" style="84" customWidth="1"/>
    <col min="262" max="262" width="8.7109375" style="84" customWidth="1"/>
    <col min="263" max="263" width="7.7109375" style="84" customWidth="1"/>
    <col min="264" max="265" width="8.140625" style="84" customWidth="1"/>
    <col min="266" max="266" width="6.42578125" style="84" customWidth="1"/>
    <col min="267" max="268" width="7.42578125" style="84" customWidth="1"/>
    <col min="269" max="269" width="6.28515625" style="84" customWidth="1"/>
    <col min="270" max="270" width="7.7109375" style="84" customWidth="1"/>
    <col min="271" max="271" width="7.28515625" style="84" customWidth="1"/>
    <col min="272" max="272" width="7.5703125" style="84" customWidth="1"/>
    <col min="273" max="273" width="8.28515625" style="84" customWidth="1"/>
    <col min="274" max="274" width="8.42578125" style="84" customWidth="1"/>
    <col min="275" max="275" width="7.28515625" style="84" customWidth="1"/>
    <col min="276" max="277" width="9.140625" style="84" customWidth="1"/>
    <col min="278" max="278" width="8" style="84" customWidth="1"/>
    <col min="279" max="280" width="9.140625" style="84" customWidth="1"/>
    <col min="281" max="281" width="8" style="84" customWidth="1"/>
    <col min="282" max="282" width="9" style="84" customWidth="1"/>
    <col min="283" max="283" width="9.28515625" style="84" customWidth="1"/>
    <col min="284" max="284" width="6.85546875" style="84" customWidth="1"/>
    <col min="285" max="509" width="9.140625" style="84"/>
    <col min="510" max="510" width="19.28515625" style="84" customWidth="1"/>
    <col min="511" max="511" width="9.7109375" style="84" customWidth="1"/>
    <col min="512" max="512" width="9.42578125" style="84" customWidth="1"/>
    <col min="513" max="513" width="8.7109375" style="84" customWidth="1"/>
    <col min="514" max="515" width="9.42578125" style="84" customWidth="1"/>
    <col min="516" max="516" width="7.7109375" style="84" customWidth="1"/>
    <col min="517" max="517" width="8.85546875" style="84" customWidth="1"/>
    <col min="518" max="518" width="8.7109375" style="84" customWidth="1"/>
    <col min="519" max="519" width="7.7109375" style="84" customWidth="1"/>
    <col min="520" max="521" width="8.140625" style="84" customWidth="1"/>
    <col min="522" max="522" width="6.42578125" style="84" customWidth="1"/>
    <col min="523" max="524" width="7.42578125" style="84" customWidth="1"/>
    <col min="525" max="525" width="6.28515625" style="84" customWidth="1"/>
    <col min="526" max="526" width="7.7109375" style="84" customWidth="1"/>
    <col min="527" max="527" width="7.28515625" style="84" customWidth="1"/>
    <col min="528" max="528" width="7.5703125" style="84" customWidth="1"/>
    <col min="529" max="529" width="8.28515625" style="84" customWidth="1"/>
    <col min="530" max="530" width="8.42578125" style="84" customWidth="1"/>
    <col min="531" max="531" width="7.28515625" style="84" customWidth="1"/>
    <col min="532" max="533" width="9.140625" style="84" customWidth="1"/>
    <col min="534" max="534" width="8" style="84" customWidth="1"/>
    <col min="535" max="536" width="9.140625" style="84" customWidth="1"/>
    <col min="537" max="537" width="8" style="84" customWidth="1"/>
    <col min="538" max="538" width="9" style="84" customWidth="1"/>
    <col min="539" max="539" width="9.28515625" style="84" customWidth="1"/>
    <col min="540" max="540" width="6.85546875" style="84" customWidth="1"/>
    <col min="541" max="765" width="9.140625" style="84"/>
    <col min="766" max="766" width="19.28515625" style="84" customWidth="1"/>
    <col min="767" max="767" width="9.7109375" style="84" customWidth="1"/>
    <col min="768" max="768" width="9.42578125" style="84" customWidth="1"/>
    <col min="769" max="769" width="8.7109375" style="84" customWidth="1"/>
    <col min="770" max="771" width="9.42578125" style="84" customWidth="1"/>
    <col min="772" max="772" width="7.7109375" style="84" customWidth="1"/>
    <col min="773" max="773" width="8.85546875" style="84" customWidth="1"/>
    <col min="774" max="774" width="8.7109375" style="84" customWidth="1"/>
    <col min="775" max="775" width="7.7109375" style="84" customWidth="1"/>
    <col min="776" max="777" width="8.140625" style="84" customWidth="1"/>
    <col min="778" max="778" width="6.42578125" style="84" customWidth="1"/>
    <col min="779" max="780" width="7.42578125" style="84" customWidth="1"/>
    <col min="781" max="781" width="6.28515625" style="84" customWidth="1"/>
    <col min="782" max="782" width="7.7109375" style="84" customWidth="1"/>
    <col min="783" max="783" width="7.28515625" style="84" customWidth="1"/>
    <col min="784" max="784" width="7.5703125" style="84" customWidth="1"/>
    <col min="785" max="785" width="8.28515625" style="84" customWidth="1"/>
    <col min="786" max="786" width="8.42578125" style="84" customWidth="1"/>
    <col min="787" max="787" width="7.28515625" style="84" customWidth="1"/>
    <col min="788" max="789" width="9.140625" style="84" customWidth="1"/>
    <col min="790" max="790" width="8" style="84" customWidth="1"/>
    <col min="791" max="792" width="9.140625" style="84" customWidth="1"/>
    <col min="793" max="793" width="8" style="84" customWidth="1"/>
    <col min="794" max="794" width="9" style="84" customWidth="1"/>
    <col min="795" max="795" width="9.28515625" style="84" customWidth="1"/>
    <col min="796" max="796" width="6.85546875" style="84" customWidth="1"/>
    <col min="797" max="1021" width="9.140625" style="84"/>
    <col min="1022" max="1022" width="19.28515625" style="84" customWidth="1"/>
    <col min="1023" max="1023" width="9.7109375" style="84" customWidth="1"/>
    <col min="1024" max="1024" width="9.42578125" style="84" customWidth="1"/>
    <col min="1025" max="1025" width="8.7109375" style="84" customWidth="1"/>
    <col min="1026" max="1027" width="9.42578125" style="84" customWidth="1"/>
    <col min="1028" max="1028" width="7.7109375" style="84" customWidth="1"/>
    <col min="1029" max="1029" width="8.85546875" style="84" customWidth="1"/>
    <col min="1030" max="1030" width="8.7109375" style="84" customWidth="1"/>
    <col min="1031" max="1031" width="7.7109375" style="84" customWidth="1"/>
    <col min="1032" max="1033" width="8.140625" style="84" customWidth="1"/>
    <col min="1034" max="1034" width="6.42578125" style="84" customWidth="1"/>
    <col min="1035" max="1036" width="7.42578125" style="84" customWidth="1"/>
    <col min="1037" max="1037" width="6.28515625" style="84" customWidth="1"/>
    <col min="1038" max="1038" width="7.7109375" style="84" customWidth="1"/>
    <col min="1039" max="1039" width="7.28515625" style="84" customWidth="1"/>
    <col min="1040" max="1040" width="7.5703125" style="84" customWidth="1"/>
    <col min="1041" max="1041" width="8.28515625" style="84" customWidth="1"/>
    <col min="1042" max="1042" width="8.42578125" style="84" customWidth="1"/>
    <col min="1043" max="1043" width="7.28515625" style="84" customWidth="1"/>
    <col min="1044" max="1045" width="9.140625" style="84" customWidth="1"/>
    <col min="1046" max="1046" width="8" style="84" customWidth="1"/>
    <col min="1047" max="1048" width="9.140625" style="84" customWidth="1"/>
    <col min="1049" max="1049" width="8" style="84" customWidth="1"/>
    <col min="1050" max="1050" width="9" style="84" customWidth="1"/>
    <col min="1051" max="1051" width="9.28515625" style="84" customWidth="1"/>
    <col min="1052" max="1052" width="6.85546875" style="84" customWidth="1"/>
    <col min="1053" max="1277" width="9.140625" style="84"/>
    <col min="1278" max="1278" width="19.28515625" style="84" customWidth="1"/>
    <col min="1279" max="1279" width="9.7109375" style="84" customWidth="1"/>
    <col min="1280" max="1280" width="9.42578125" style="84" customWidth="1"/>
    <col min="1281" max="1281" width="8.7109375" style="84" customWidth="1"/>
    <col min="1282" max="1283" width="9.42578125" style="84" customWidth="1"/>
    <col min="1284" max="1284" width="7.7109375" style="84" customWidth="1"/>
    <col min="1285" max="1285" width="8.85546875" style="84" customWidth="1"/>
    <col min="1286" max="1286" width="8.7109375" style="84" customWidth="1"/>
    <col min="1287" max="1287" width="7.7109375" style="84" customWidth="1"/>
    <col min="1288" max="1289" width="8.140625" style="84" customWidth="1"/>
    <col min="1290" max="1290" width="6.42578125" style="84" customWidth="1"/>
    <col min="1291" max="1292" width="7.42578125" style="84" customWidth="1"/>
    <col min="1293" max="1293" width="6.28515625" style="84" customWidth="1"/>
    <col min="1294" max="1294" width="7.7109375" style="84" customWidth="1"/>
    <col min="1295" max="1295" width="7.28515625" style="84" customWidth="1"/>
    <col min="1296" max="1296" width="7.5703125" style="84" customWidth="1"/>
    <col min="1297" max="1297" width="8.28515625" style="84" customWidth="1"/>
    <col min="1298" max="1298" width="8.42578125" style="84" customWidth="1"/>
    <col min="1299" max="1299" width="7.28515625" style="84" customWidth="1"/>
    <col min="1300" max="1301" width="9.140625" style="84" customWidth="1"/>
    <col min="1302" max="1302" width="8" style="84" customWidth="1"/>
    <col min="1303" max="1304" width="9.140625" style="84" customWidth="1"/>
    <col min="1305" max="1305" width="8" style="84" customWidth="1"/>
    <col min="1306" max="1306" width="9" style="84" customWidth="1"/>
    <col min="1307" max="1307" width="9.28515625" style="84" customWidth="1"/>
    <col min="1308" max="1308" width="6.85546875" style="84" customWidth="1"/>
    <col min="1309" max="1533" width="9.140625" style="84"/>
    <col min="1534" max="1534" width="19.28515625" style="84" customWidth="1"/>
    <col min="1535" max="1535" width="9.7109375" style="84" customWidth="1"/>
    <col min="1536" max="1536" width="9.42578125" style="84" customWidth="1"/>
    <col min="1537" max="1537" width="8.7109375" style="84" customWidth="1"/>
    <col min="1538" max="1539" width="9.42578125" style="84" customWidth="1"/>
    <col min="1540" max="1540" width="7.7109375" style="84" customWidth="1"/>
    <col min="1541" max="1541" width="8.85546875" style="84" customWidth="1"/>
    <col min="1542" max="1542" width="8.7109375" style="84" customWidth="1"/>
    <col min="1543" max="1543" width="7.7109375" style="84" customWidth="1"/>
    <col min="1544" max="1545" width="8.140625" style="84" customWidth="1"/>
    <col min="1546" max="1546" width="6.42578125" style="84" customWidth="1"/>
    <col min="1547" max="1548" width="7.42578125" style="84" customWidth="1"/>
    <col min="1549" max="1549" width="6.28515625" style="84" customWidth="1"/>
    <col min="1550" max="1550" width="7.7109375" style="84" customWidth="1"/>
    <col min="1551" max="1551" width="7.28515625" style="84" customWidth="1"/>
    <col min="1552" max="1552" width="7.5703125" style="84" customWidth="1"/>
    <col min="1553" max="1553" width="8.28515625" style="84" customWidth="1"/>
    <col min="1554" max="1554" width="8.42578125" style="84" customWidth="1"/>
    <col min="1555" max="1555" width="7.28515625" style="84" customWidth="1"/>
    <col min="1556" max="1557" width="9.140625" style="84" customWidth="1"/>
    <col min="1558" max="1558" width="8" style="84" customWidth="1"/>
    <col min="1559" max="1560" width="9.140625" style="84" customWidth="1"/>
    <col min="1561" max="1561" width="8" style="84" customWidth="1"/>
    <col min="1562" max="1562" width="9" style="84" customWidth="1"/>
    <col min="1563" max="1563" width="9.28515625" style="84" customWidth="1"/>
    <col min="1564" max="1564" width="6.85546875" style="84" customWidth="1"/>
    <col min="1565" max="1789" width="9.140625" style="84"/>
    <col min="1790" max="1790" width="19.28515625" style="84" customWidth="1"/>
    <col min="1791" max="1791" width="9.7109375" style="84" customWidth="1"/>
    <col min="1792" max="1792" width="9.42578125" style="84" customWidth="1"/>
    <col min="1793" max="1793" width="8.7109375" style="84" customWidth="1"/>
    <col min="1794" max="1795" width="9.42578125" style="84" customWidth="1"/>
    <col min="1796" max="1796" width="7.7109375" style="84" customWidth="1"/>
    <col min="1797" max="1797" width="8.85546875" style="84" customWidth="1"/>
    <col min="1798" max="1798" width="8.7109375" style="84" customWidth="1"/>
    <col min="1799" max="1799" width="7.7109375" style="84" customWidth="1"/>
    <col min="1800" max="1801" width="8.140625" style="84" customWidth="1"/>
    <col min="1802" max="1802" width="6.42578125" style="84" customWidth="1"/>
    <col min="1803" max="1804" width="7.42578125" style="84" customWidth="1"/>
    <col min="1805" max="1805" width="6.28515625" style="84" customWidth="1"/>
    <col min="1806" max="1806" width="7.7109375" style="84" customWidth="1"/>
    <col min="1807" max="1807" width="7.28515625" style="84" customWidth="1"/>
    <col min="1808" max="1808" width="7.5703125" style="84" customWidth="1"/>
    <col min="1809" max="1809" width="8.28515625" style="84" customWidth="1"/>
    <col min="1810" max="1810" width="8.42578125" style="84" customWidth="1"/>
    <col min="1811" max="1811" width="7.28515625" style="84" customWidth="1"/>
    <col min="1812" max="1813" width="9.140625" style="84" customWidth="1"/>
    <col min="1814" max="1814" width="8" style="84" customWidth="1"/>
    <col min="1815" max="1816" width="9.140625" style="84" customWidth="1"/>
    <col min="1817" max="1817" width="8" style="84" customWidth="1"/>
    <col min="1818" max="1818" width="9" style="84" customWidth="1"/>
    <col min="1819" max="1819" width="9.28515625" style="84" customWidth="1"/>
    <col min="1820" max="1820" width="6.85546875" style="84" customWidth="1"/>
    <col min="1821" max="2045" width="9.140625" style="84"/>
    <col min="2046" max="2046" width="19.28515625" style="84" customWidth="1"/>
    <col min="2047" max="2047" width="9.7109375" style="84" customWidth="1"/>
    <col min="2048" max="2048" width="9.42578125" style="84" customWidth="1"/>
    <col min="2049" max="2049" width="8.7109375" style="84" customWidth="1"/>
    <col min="2050" max="2051" width="9.42578125" style="84" customWidth="1"/>
    <col min="2052" max="2052" width="7.7109375" style="84" customWidth="1"/>
    <col min="2053" max="2053" width="8.85546875" style="84" customWidth="1"/>
    <col min="2054" max="2054" width="8.7109375" style="84" customWidth="1"/>
    <col min="2055" max="2055" width="7.7109375" style="84" customWidth="1"/>
    <col min="2056" max="2057" width="8.140625" style="84" customWidth="1"/>
    <col min="2058" max="2058" width="6.42578125" style="84" customWidth="1"/>
    <col min="2059" max="2060" width="7.42578125" style="84" customWidth="1"/>
    <col min="2061" max="2061" width="6.28515625" style="84" customWidth="1"/>
    <col min="2062" max="2062" width="7.7109375" style="84" customWidth="1"/>
    <col min="2063" max="2063" width="7.28515625" style="84" customWidth="1"/>
    <col min="2064" max="2064" width="7.5703125" style="84" customWidth="1"/>
    <col min="2065" max="2065" width="8.28515625" style="84" customWidth="1"/>
    <col min="2066" max="2066" width="8.42578125" style="84" customWidth="1"/>
    <col min="2067" max="2067" width="7.28515625" style="84" customWidth="1"/>
    <col min="2068" max="2069" width="9.140625" style="84" customWidth="1"/>
    <col min="2070" max="2070" width="8" style="84" customWidth="1"/>
    <col min="2071" max="2072" width="9.140625" style="84" customWidth="1"/>
    <col min="2073" max="2073" width="8" style="84" customWidth="1"/>
    <col min="2074" max="2074" width="9" style="84" customWidth="1"/>
    <col min="2075" max="2075" width="9.28515625" style="84" customWidth="1"/>
    <col min="2076" max="2076" width="6.85546875" style="84" customWidth="1"/>
    <col min="2077" max="2301" width="9.140625" style="84"/>
    <col min="2302" max="2302" width="19.28515625" style="84" customWidth="1"/>
    <col min="2303" max="2303" width="9.7109375" style="84" customWidth="1"/>
    <col min="2304" max="2304" width="9.42578125" style="84" customWidth="1"/>
    <col min="2305" max="2305" width="8.7109375" style="84" customWidth="1"/>
    <col min="2306" max="2307" width="9.42578125" style="84" customWidth="1"/>
    <col min="2308" max="2308" width="7.7109375" style="84" customWidth="1"/>
    <col min="2309" max="2309" width="8.85546875" style="84" customWidth="1"/>
    <col min="2310" max="2310" width="8.7109375" style="84" customWidth="1"/>
    <col min="2311" max="2311" width="7.7109375" style="84" customWidth="1"/>
    <col min="2312" max="2313" width="8.140625" style="84" customWidth="1"/>
    <col min="2314" max="2314" width="6.42578125" style="84" customWidth="1"/>
    <col min="2315" max="2316" width="7.42578125" style="84" customWidth="1"/>
    <col min="2317" max="2317" width="6.28515625" style="84" customWidth="1"/>
    <col min="2318" max="2318" width="7.7109375" style="84" customWidth="1"/>
    <col min="2319" max="2319" width="7.28515625" style="84" customWidth="1"/>
    <col min="2320" max="2320" width="7.5703125" style="84" customWidth="1"/>
    <col min="2321" max="2321" width="8.28515625" style="84" customWidth="1"/>
    <col min="2322" max="2322" width="8.42578125" style="84" customWidth="1"/>
    <col min="2323" max="2323" width="7.28515625" style="84" customWidth="1"/>
    <col min="2324" max="2325" width="9.140625" style="84" customWidth="1"/>
    <col min="2326" max="2326" width="8" style="84" customWidth="1"/>
    <col min="2327" max="2328" width="9.140625" style="84" customWidth="1"/>
    <col min="2329" max="2329" width="8" style="84" customWidth="1"/>
    <col min="2330" max="2330" width="9" style="84" customWidth="1"/>
    <col min="2331" max="2331" width="9.28515625" style="84" customWidth="1"/>
    <col min="2332" max="2332" width="6.85546875" style="84" customWidth="1"/>
    <col min="2333" max="2557" width="9.140625" style="84"/>
    <col min="2558" max="2558" width="19.28515625" style="84" customWidth="1"/>
    <col min="2559" max="2559" width="9.7109375" style="84" customWidth="1"/>
    <col min="2560" max="2560" width="9.42578125" style="84" customWidth="1"/>
    <col min="2561" max="2561" width="8.7109375" style="84" customWidth="1"/>
    <col min="2562" max="2563" width="9.42578125" style="84" customWidth="1"/>
    <col min="2564" max="2564" width="7.7109375" style="84" customWidth="1"/>
    <col min="2565" max="2565" width="8.85546875" style="84" customWidth="1"/>
    <col min="2566" max="2566" width="8.7109375" style="84" customWidth="1"/>
    <col min="2567" max="2567" width="7.7109375" style="84" customWidth="1"/>
    <col min="2568" max="2569" width="8.140625" style="84" customWidth="1"/>
    <col min="2570" max="2570" width="6.42578125" style="84" customWidth="1"/>
    <col min="2571" max="2572" width="7.42578125" style="84" customWidth="1"/>
    <col min="2573" max="2573" width="6.28515625" style="84" customWidth="1"/>
    <col min="2574" max="2574" width="7.7109375" style="84" customWidth="1"/>
    <col min="2575" max="2575" width="7.28515625" style="84" customWidth="1"/>
    <col min="2576" max="2576" width="7.5703125" style="84" customWidth="1"/>
    <col min="2577" max="2577" width="8.28515625" style="84" customWidth="1"/>
    <col min="2578" max="2578" width="8.42578125" style="84" customWidth="1"/>
    <col min="2579" max="2579" width="7.28515625" style="84" customWidth="1"/>
    <col min="2580" max="2581" width="9.140625" style="84" customWidth="1"/>
    <col min="2582" max="2582" width="8" style="84" customWidth="1"/>
    <col min="2583" max="2584" width="9.140625" style="84" customWidth="1"/>
    <col min="2585" max="2585" width="8" style="84" customWidth="1"/>
    <col min="2586" max="2586" width="9" style="84" customWidth="1"/>
    <col min="2587" max="2587" width="9.28515625" style="84" customWidth="1"/>
    <col min="2588" max="2588" width="6.85546875" style="84" customWidth="1"/>
    <col min="2589" max="2813" width="9.140625" style="84"/>
    <col min="2814" max="2814" width="19.28515625" style="84" customWidth="1"/>
    <col min="2815" max="2815" width="9.7109375" style="84" customWidth="1"/>
    <col min="2816" max="2816" width="9.42578125" style="84" customWidth="1"/>
    <col min="2817" max="2817" width="8.7109375" style="84" customWidth="1"/>
    <col min="2818" max="2819" width="9.42578125" style="84" customWidth="1"/>
    <col min="2820" max="2820" width="7.7109375" style="84" customWidth="1"/>
    <col min="2821" max="2821" width="8.85546875" style="84" customWidth="1"/>
    <col min="2822" max="2822" width="8.7109375" style="84" customWidth="1"/>
    <col min="2823" max="2823" width="7.7109375" style="84" customWidth="1"/>
    <col min="2824" max="2825" width="8.140625" style="84" customWidth="1"/>
    <col min="2826" max="2826" width="6.42578125" style="84" customWidth="1"/>
    <col min="2827" max="2828" width="7.42578125" style="84" customWidth="1"/>
    <col min="2829" max="2829" width="6.28515625" style="84" customWidth="1"/>
    <col min="2830" max="2830" width="7.7109375" style="84" customWidth="1"/>
    <col min="2831" max="2831" width="7.28515625" style="84" customWidth="1"/>
    <col min="2832" max="2832" width="7.5703125" style="84" customWidth="1"/>
    <col min="2833" max="2833" width="8.28515625" style="84" customWidth="1"/>
    <col min="2834" max="2834" width="8.42578125" style="84" customWidth="1"/>
    <col min="2835" max="2835" width="7.28515625" style="84" customWidth="1"/>
    <col min="2836" max="2837" width="9.140625" style="84" customWidth="1"/>
    <col min="2838" max="2838" width="8" style="84" customWidth="1"/>
    <col min="2839" max="2840" width="9.140625" style="84" customWidth="1"/>
    <col min="2841" max="2841" width="8" style="84" customWidth="1"/>
    <col min="2842" max="2842" width="9" style="84" customWidth="1"/>
    <col min="2843" max="2843" width="9.28515625" style="84" customWidth="1"/>
    <col min="2844" max="2844" width="6.85546875" style="84" customWidth="1"/>
    <col min="2845" max="3069" width="9.140625" style="84"/>
    <col min="3070" max="3070" width="19.28515625" style="84" customWidth="1"/>
    <col min="3071" max="3071" width="9.7109375" style="84" customWidth="1"/>
    <col min="3072" max="3072" width="9.42578125" style="84" customWidth="1"/>
    <col min="3073" max="3073" width="8.7109375" style="84" customWidth="1"/>
    <col min="3074" max="3075" width="9.42578125" style="84" customWidth="1"/>
    <col min="3076" max="3076" width="7.7109375" style="84" customWidth="1"/>
    <col min="3077" max="3077" width="8.85546875" style="84" customWidth="1"/>
    <col min="3078" max="3078" width="8.7109375" style="84" customWidth="1"/>
    <col min="3079" max="3079" width="7.7109375" style="84" customWidth="1"/>
    <col min="3080" max="3081" width="8.140625" style="84" customWidth="1"/>
    <col min="3082" max="3082" width="6.42578125" style="84" customWidth="1"/>
    <col min="3083" max="3084" width="7.42578125" style="84" customWidth="1"/>
    <col min="3085" max="3085" width="6.28515625" style="84" customWidth="1"/>
    <col min="3086" max="3086" width="7.7109375" style="84" customWidth="1"/>
    <col min="3087" max="3087" width="7.28515625" style="84" customWidth="1"/>
    <col min="3088" max="3088" width="7.5703125" style="84" customWidth="1"/>
    <col min="3089" max="3089" width="8.28515625" style="84" customWidth="1"/>
    <col min="3090" max="3090" width="8.42578125" style="84" customWidth="1"/>
    <col min="3091" max="3091" width="7.28515625" style="84" customWidth="1"/>
    <col min="3092" max="3093" width="9.140625" style="84" customWidth="1"/>
    <col min="3094" max="3094" width="8" style="84" customWidth="1"/>
    <col min="3095" max="3096" width="9.140625" style="84" customWidth="1"/>
    <col min="3097" max="3097" width="8" style="84" customWidth="1"/>
    <col min="3098" max="3098" width="9" style="84" customWidth="1"/>
    <col min="3099" max="3099" width="9.28515625" style="84" customWidth="1"/>
    <col min="3100" max="3100" width="6.85546875" style="84" customWidth="1"/>
    <col min="3101" max="3325" width="9.140625" style="84"/>
    <col min="3326" max="3326" width="19.28515625" style="84" customWidth="1"/>
    <col min="3327" max="3327" width="9.7109375" style="84" customWidth="1"/>
    <col min="3328" max="3328" width="9.42578125" style="84" customWidth="1"/>
    <col min="3329" max="3329" width="8.7109375" style="84" customWidth="1"/>
    <col min="3330" max="3331" width="9.42578125" style="84" customWidth="1"/>
    <col min="3332" max="3332" width="7.7109375" style="84" customWidth="1"/>
    <col min="3333" max="3333" width="8.85546875" style="84" customWidth="1"/>
    <col min="3334" max="3334" width="8.7109375" style="84" customWidth="1"/>
    <col min="3335" max="3335" width="7.7109375" style="84" customWidth="1"/>
    <col min="3336" max="3337" width="8.140625" style="84" customWidth="1"/>
    <col min="3338" max="3338" width="6.42578125" style="84" customWidth="1"/>
    <col min="3339" max="3340" width="7.42578125" style="84" customWidth="1"/>
    <col min="3341" max="3341" width="6.28515625" style="84" customWidth="1"/>
    <col min="3342" max="3342" width="7.7109375" style="84" customWidth="1"/>
    <col min="3343" max="3343" width="7.28515625" style="84" customWidth="1"/>
    <col min="3344" max="3344" width="7.5703125" style="84" customWidth="1"/>
    <col min="3345" max="3345" width="8.28515625" style="84" customWidth="1"/>
    <col min="3346" max="3346" width="8.42578125" style="84" customWidth="1"/>
    <col min="3347" max="3347" width="7.28515625" style="84" customWidth="1"/>
    <col min="3348" max="3349" width="9.140625" style="84" customWidth="1"/>
    <col min="3350" max="3350" width="8" style="84" customWidth="1"/>
    <col min="3351" max="3352" width="9.140625" style="84" customWidth="1"/>
    <col min="3353" max="3353" width="8" style="84" customWidth="1"/>
    <col min="3354" max="3354" width="9" style="84" customWidth="1"/>
    <col min="3355" max="3355" width="9.28515625" style="84" customWidth="1"/>
    <col min="3356" max="3356" width="6.85546875" style="84" customWidth="1"/>
    <col min="3357" max="3581" width="9.140625" style="84"/>
    <col min="3582" max="3582" width="19.28515625" style="84" customWidth="1"/>
    <col min="3583" max="3583" width="9.7109375" style="84" customWidth="1"/>
    <col min="3584" max="3584" width="9.42578125" style="84" customWidth="1"/>
    <col min="3585" max="3585" width="8.7109375" style="84" customWidth="1"/>
    <col min="3586" max="3587" width="9.42578125" style="84" customWidth="1"/>
    <col min="3588" max="3588" width="7.7109375" style="84" customWidth="1"/>
    <col min="3589" max="3589" width="8.85546875" style="84" customWidth="1"/>
    <col min="3590" max="3590" width="8.7109375" style="84" customWidth="1"/>
    <col min="3591" max="3591" width="7.7109375" style="84" customWidth="1"/>
    <col min="3592" max="3593" width="8.140625" style="84" customWidth="1"/>
    <col min="3594" max="3594" width="6.42578125" style="84" customWidth="1"/>
    <col min="3595" max="3596" width="7.42578125" style="84" customWidth="1"/>
    <col min="3597" max="3597" width="6.28515625" style="84" customWidth="1"/>
    <col min="3598" max="3598" width="7.7109375" style="84" customWidth="1"/>
    <col min="3599" max="3599" width="7.28515625" style="84" customWidth="1"/>
    <col min="3600" max="3600" width="7.5703125" style="84" customWidth="1"/>
    <col min="3601" max="3601" width="8.28515625" style="84" customWidth="1"/>
    <col min="3602" max="3602" width="8.42578125" style="84" customWidth="1"/>
    <col min="3603" max="3603" width="7.28515625" style="84" customWidth="1"/>
    <col min="3604" max="3605" width="9.140625" style="84" customWidth="1"/>
    <col min="3606" max="3606" width="8" style="84" customWidth="1"/>
    <col min="3607" max="3608" width="9.140625" style="84" customWidth="1"/>
    <col min="3609" max="3609" width="8" style="84" customWidth="1"/>
    <col min="3610" max="3610" width="9" style="84" customWidth="1"/>
    <col min="3611" max="3611" width="9.28515625" style="84" customWidth="1"/>
    <col min="3612" max="3612" width="6.85546875" style="84" customWidth="1"/>
    <col min="3613" max="3837" width="9.140625" style="84"/>
    <col min="3838" max="3838" width="19.28515625" style="84" customWidth="1"/>
    <col min="3839" max="3839" width="9.7109375" style="84" customWidth="1"/>
    <col min="3840" max="3840" width="9.42578125" style="84" customWidth="1"/>
    <col min="3841" max="3841" width="8.7109375" style="84" customWidth="1"/>
    <col min="3842" max="3843" width="9.42578125" style="84" customWidth="1"/>
    <col min="3844" max="3844" width="7.7109375" style="84" customWidth="1"/>
    <col min="3845" max="3845" width="8.85546875" style="84" customWidth="1"/>
    <col min="3846" max="3846" width="8.7109375" style="84" customWidth="1"/>
    <col min="3847" max="3847" width="7.7109375" style="84" customWidth="1"/>
    <col min="3848" max="3849" width="8.140625" style="84" customWidth="1"/>
    <col min="3850" max="3850" width="6.42578125" style="84" customWidth="1"/>
    <col min="3851" max="3852" width="7.42578125" style="84" customWidth="1"/>
    <col min="3853" max="3853" width="6.28515625" style="84" customWidth="1"/>
    <col min="3854" max="3854" width="7.7109375" style="84" customWidth="1"/>
    <col min="3855" max="3855" width="7.28515625" style="84" customWidth="1"/>
    <col min="3856" max="3856" width="7.5703125" style="84" customWidth="1"/>
    <col min="3857" max="3857" width="8.28515625" style="84" customWidth="1"/>
    <col min="3858" max="3858" width="8.42578125" style="84" customWidth="1"/>
    <col min="3859" max="3859" width="7.28515625" style="84" customWidth="1"/>
    <col min="3860" max="3861" width="9.140625" style="84" customWidth="1"/>
    <col min="3862" max="3862" width="8" style="84" customWidth="1"/>
    <col min="3863" max="3864" width="9.140625" style="84" customWidth="1"/>
    <col min="3865" max="3865" width="8" style="84" customWidth="1"/>
    <col min="3866" max="3866" width="9" style="84" customWidth="1"/>
    <col min="3867" max="3867" width="9.28515625" style="84" customWidth="1"/>
    <col min="3868" max="3868" width="6.85546875" style="84" customWidth="1"/>
    <col min="3869" max="4093" width="9.140625" style="84"/>
    <col min="4094" max="4094" width="19.28515625" style="84" customWidth="1"/>
    <col min="4095" max="4095" width="9.7109375" style="84" customWidth="1"/>
    <col min="4096" max="4096" width="9.42578125" style="84" customWidth="1"/>
    <col min="4097" max="4097" width="8.7109375" style="84" customWidth="1"/>
    <col min="4098" max="4099" width="9.42578125" style="84" customWidth="1"/>
    <col min="4100" max="4100" width="7.7109375" style="84" customWidth="1"/>
    <col min="4101" max="4101" width="8.85546875" style="84" customWidth="1"/>
    <col min="4102" max="4102" width="8.7109375" style="84" customWidth="1"/>
    <col min="4103" max="4103" width="7.7109375" style="84" customWidth="1"/>
    <col min="4104" max="4105" width="8.140625" style="84" customWidth="1"/>
    <col min="4106" max="4106" width="6.42578125" style="84" customWidth="1"/>
    <col min="4107" max="4108" width="7.42578125" style="84" customWidth="1"/>
    <col min="4109" max="4109" width="6.28515625" style="84" customWidth="1"/>
    <col min="4110" max="4110" width="7.7109375" style="84" customWidth="1"/>
    <col min="4111" max="4111" width="7.28515625" style="84" customWidth="1"/>
    <col min="4112" max="4112" width="7.5703125" style="84" customWidth="1"/>
    <col min="4113" max="4113" width="8.28515625" style="84" customWidth="1"/>
    <col min="4114" max="4114" width="8.42578125" style="84" customWidth="1"/>
    <col min="4115" max="4115" width="7.28515625" style="84" customWidth="1"/>
    <col min="4116" max="4117" width="9.140625" style="84" customWidth="1"/>
    <col min="4118" max="4118" width="8" style="84" customWidth="1"/>
    <col min="4119" max="4120" width="9.140625" style="84" customWidth="1"/>
    <col min="4121" max="4121" width="8" style="84" customWidth="1"/>
    <col min="4122" max="4122" width="9" style="84" customWidth="1"/>
    <col min="4123" max="4123" width="9.28515625" style="84" customWidth="1"/>
    <col min="4124" max="4124" width="6.85546875" style="84" customWidth="1"/>
    <col min="4125" max="4349" width="9.140625" style="84"/>
    <col min="4350" max="4350" width="19.28515625" style="84" customWidth="1"/>
    <col min="4351" max="4351" width="9.7109375" style="84" customWidth="1"/>
    <col min="4352" max="4352" width="9.42578125" style="84" customWidth="1"/>
    <col min="4353" max="4353" width="8.7109375" style="84" customWidth="1"/>
    <col min="4354" max="4355" width="9.42578125" style="84" customWidth="1"/>
    <col min="4356" max="4356" width="7.7109375" style="84" customWidth="1"/>
    <col min="4357" max="4357" width="8.85546875" style="84" customWidth="1"/>
    <col min="4358" max="4358" width="8.7109375" style="84" customWidth="1"/>
    <col min="4359" max="4359" width="7.7109375" style="84" customWidth="1"/>
    <col min="4360" max="4361" width="8.140625" style="84" customWidth="1"/>
    <col min="4362" max="4362" width="6.42578125" style="84" customWidth="1"/>
    <col min="4363" max="4364" width="7.42578125" style="84" customWidth="1"/>
    <col min="4365" max="4365" width="6.28515625" style="84" customWidth="1"/>
    <col min="4366" max="4366" width="7.7109375" style="84" customWidth="1"/>
    <col min="4367" max="4367" width="7.28515625" style="84" customWidth="1"/>
    <col min="4368" max="4368" width="7.5703125" style="84" customWidth="1"/>
    <col min="4369" max="4369" width="8.28515625" style="84" customWidth="1"/>
    <col min="4370" max="4370" width="8.42578125" style="84" customWidth="1"/>
    <col min="4371" max="4371" width="7.28515625" style="84" customWidth="1"/>
    <col min="4372" max="4373" width="9.140625" style="84" customWidth="1"/>
    <col min="4374" max="4374" width="8" style="84" customWidth="1"/>
    <col min="4375" max="4376" width="9.140625" style="84" customWidth="1"/>
    <col min="4377" max="4377" width="8" style="84" customWidth="1"/>
    <col min="4378" max="4378" width="9" style="84" customWidth="1"/>
    <col min="4379" max="4379" width="9.28515625" style="84" customWidth="1"/>
    <col min="4380" max="4380" width="6.85546875" style="84" customWidth="1"/>
    <col min="4381" max="4605" width="9.140625" style="84"/>
    <col min="4606" max="4606" width="19.28515625" style="84" customWidth="1"/>
    <col min="4607" max="4607" width="9.7109375" style="84" customWidth="1"/>
    <col min="4608" max="4608" width="9.42578125" style="84" customWidth="1"/>
    <col min="4609" max="4609" width="8.7109375" style="84" customWidth="1"/>
    <col min="4610" max="4611" width="9.42578125" style="84" customWidth="1"/>
    <col min="4612" max="4612" width="7.7109375" style="84" customWidth="1"/>
    <col min="4613" max="4613" width="8.85546875" style="84" customWidth="1"/>
    <col min="4614" max="4614" width="8.7109375" style="84" customWidth="1"/>
    <col min="4615" max="4615" width="7.7109375" style="84" customWidth="1"/>
    <col min="4616" max="4617" width="8.140625" style="84" customWidth="1"/>
    <col min="4618" max="4618" width="6.42578125" style="84" customWidth="1"/>
    <col min="4619" max="4620" width="7.42578125" style="84" customWidth="1"/>
    <col min="4621" max="4621" width="6.28515625" style="84" customWidth="1"/>
    <col min="4622" max="4622" width="7.7109375" style="84" customWidth="1"/>
    <col min="4623" max="4623" width="7.28515625" style="84" customWidth="1"/>
    <col min="4624" max="4624" width="7.5703125" style="84" customWidth="1"/>
    <col min="4625" max="4625" width="8.28515625" style="84" customWidth="1"/>
    <col min="4626" max="4626" width="8.42578125" style="84" customWidth="1"/>
    <col min="4627" max="4627" width="7.28515625" style="84" customWidth="1"/>
    <col min="4628" max="4629" width="9.140625" style="84" customWidth="1"/>
    <col min="4630" max="4630" width="8" style="84" customWidth="1"/>
    <col min="4631" max="4632" width="9.140625" style="84" customWidth="1"/>
    <col min="4633" max="4633" width="8" style="84" customWidth="1"/>
    <col min="4634" max="4634" width="9" style="84" customWidth="1"/>
    <col min="4635" max="4635" width="9.28515625" style="84" customWidth="1"/>
    <col min="4636" max="4636" width="6.85546875" style="84" customWidth="1"/>
    <col min="4637" max="4861" width="9.140625" style="84"/>
    <col min="4862" max="4862" width="19.28515625" style="84" customWidth="1"/>
    <col min="4863" max="4863" width="9.7109375" style="84" customWidth="1"/>
    <col min="4864" max="4864" width="9.42578125" style="84" customWidth="1"/>
    <col min="4865" max="4865" width="8.7109375" style="84" customWidth="1"/>
    <col min="4866" max="4867" width="9.42578125" style="84" customWidth="1"/>
    <col min="4868" max="4868" width="7.7109375" style="84" customWidth="1"/>
    <col min="4869" max="4869" width="8.85546875" style="84" customWidth="1"/>
    <col min="4870" max="4870" width="8.7109375" style="84" customWidth="1"/>
    <col min="4871" max="4871" width="7.7109375" style="84" customWidth="1"/>
    <col min="4872" max="4873" width="8.140625" style="84" customWidth="1"/>
    <col min="4874" max="4874" width="6.42578125" style="84" customWidth="1"/>
    <col min="4875" max="4876" width="7.42578125" style="84" customWidth="1"/>
    <col min="4877" max="4877" width="6.28515625" style="84" customWidth="1"/>
    <col min="4878" max="4878" width="7.7109375" style="84" customWidth="1"/>
    <col min="4879" max="4879" width="7.28515625" style="84" customWidth="1"/>
    <col min="4880" max="4880" width="7.5703125" style="84" customWidth="1"/>
    <col min="4881" max="4881" width="8.28515625" style="84" customWidth="1"/>
    <col min="4882" max="4882" width="8.42578125" style="84" customWidth="1"/>
    <col min="4883" max="4883" width="7.28515625" style="84" customWidth="1"/>
    <col min="4884" max="4885" width="9.140625" style="84" customWidth="1"/>
    <col min="4886" max="4886" width="8" style="84" customWidth="1"/>
    <col min="4887" max="4888" width="9.140625" style="84" customWidth="1"/>
    <col min="4889" max="4889" width="8" style="84" customWidth="1"/>
    <col min="4890" max="4890" width="9" style="84" customWidth="1"/>
    <col min="4891" max="4891" width="9.28515625" style="84" customWidth="1"/>
    <col min="4892" max="4892" width="6.85546875" style="84" customWidth="1"/>
    <col min="4893" max="5117" width="9.140625" style="84"/>
    <col min="5118" max="5118" width="19.28515625" style="84" customWidth="1"/>
    <col min="5119" max="5119" width="9.7109375" style="84" customWidth="1"/>
    <col min="5120" max="5120" width="9.42578125" style="84" customWidth="1"/>
    <col min="5121" max="5121" width="8.7109375" style="84" customWidth="1"/>
    <col min="5122" max="5123" width="9.42578125" style="84" customWidth="1"/>
    <col min="5124" max="5124" width="7.7109375" style="84" customWidth="1"/>
    <col min="5125" max="5125" width="8.85546875" style="84" customWidth="1"/>
    <col min="5126" max="5126" width="8.7109375" style="84" customWidth="1"/>
    <col min="5127" max="5127" width="7.7109375" style="84" customWidth="1"/>
    <col min="5128" max="5129" width="8.140625" style="84" customWidth="1"/>
    <col min="5130" max="5130" width="6.42578125" style="84" customWidth="1"/>
    <col min="5131" max="5132" width="7.42578125" style="84" customWidth="1"/>
    <col min="5133" max="5133" width="6.28515625" style="84" customWidth="1"/>
    <col min="5134" max="5134" width="7.7109375" style="84" customWidth="1"/>
    <col min="5135" max="5135" width="7.28515625" style="84" customWidth="1"/>
    <col min="5136" max="5136" width="7.5703125" style="84" customWidth="1"/>
    <col min="5137" max="5137" width="8.28515625" style="84" customWidth="1"/>
    <col min="5138" max="5138" width="8.42578125" style="84" customWidth="1"/>
    <col min="5139" max="5139" width="7.28515625" style="84" customWidth="1"/>
    <col min="5140" max="5141" width="9.140625" style="84" customWidth="1"/>
    <col min="5142" max="5142" width="8" style="84" customWidth="1"/>
    <col min="5143" max="5144" width="9.140625" style="84" customWidth="1"/>
    <col min="5145" max="5145" width="8" style="84" customWidth="1"/>
    <col min="5146" max="5146" width="9" style="84" customWidth="1"/>
    <col min="5147" max="5147" width="9.28515625" style="84" customWidth="1"/>
    <col min="5148" max="5148" width="6.85546875" style="84" customWidth="1"/>
    <col min="5149" max="5373" width="9.140625" style="84"/>
    <col min="5374" max="5374" width="19.28515625" style="84" customWidth="1"/>
    <col min="5375" max="5375" width="9.7109375" style="84" customWidth="1"/>
    <col min="5376" max="5376" width="9.42578125" style="84" customWidth="1"/>
    <col min="5377" max="5377" width="8.7109375" style="84" customWidth="1"/>
    <col min="5378" max="5379" width="9.42578125" style="84" customWidth="1"/>
    <col min="5380" max="5380" width="7.7109375" style="84" customWidth="1"/>
    <col min="5381" max="5381" width="8.85546875" style="84" customWidth="1"/>
    <col min="5382" max="5382" width="8.7109375" style="84" customWidth="1"/>
    <col min="5383" max="5383" width="7.7109375" style="84" customWidth="1"/>
    <col min="5384" max="5385" width="8.140625" style="84" customWidth="1"/>
    <col min="5386" max="5386" width="6.42578125" style="84" customWidth="1"/>
    <col min="5387" max="5388" width="7.42578125" style="84" customWidth="1"/>
    <col min="5389" max="5389" width="6.28515625" style="84" customWidth="1"/>
    <col min="5390" max="5390" width="7.7109375" style="84" customWidth="1"/>
    <col min="5391" max="5391" width="7.28515625" style="84" customWidth="1"/>
    <col min="5392" max="5392" width="7.5703125" style="84" customWidth="1"/>
    <col min="5393" max="5393" width="8.28515625" style="84" customWidth="1"/>
    <col min="5394" max="5394" width="8.42578125" style="84" customWidth="1"/>
    <col min="5395" max="5395" width="7.28515625" style="84" customWidth="1"/>
    <col min="5396" max="5397" width="9.140625" style="84" customWidth="1"/>
    <col min="5398" max="5398" width="8" style="84" customWidth="1"/>
    <col min="5399" max="5400" width="9.140625" style="84" customWidth="1"/>
    <col min="5401" max="5401" width="8" style="84" customWidth="1"/>
    <col min="5402" max="5402" width="9" style="84" customWidth="1"/>
    <col min="5403" max="5403" width="9.28515625" style="84" customWidth="1"/>
    <col min="5404" max="5404" width="6.85546875" style="84" customWidth="1"/>
    <col min="5405" max="5629" width="9.140625" style="84"/>
    <col min="5630" max="5630" width="19.28515625" style="84" customWidth="1"/>
    <col min="5631" max="5631" width="9.7109375" style="84" customWidth="1"/>
    <col min="5632" max="5632" width="9.42578125" style="84" customWidth="1"/>
    <col min="5633" max="5633" width="8.7109375" style="84" customWidth="1"/>
    <col min="5634" max="5635" width="9.42578125" style="84" customWidth="1"/>
    <col min="5636" max="5636" width="7.7109375" style="84" customWidth="1"/>
    <col min="5637" max="5637" width="8.85546875" style="84" customWidth="1"/>
    <col min="5638" max="5638" width="8.7109375" style="84" customWidth="1"/>
    <col min="5639" max="5639" width="7.7109375" style="84" customWidth="1"/>
    <col min="5640" max="5641" width="8.140625" style="84" customWidth="1"/>
    <col min="5642" max="5642" width="6.42578125" style="84" customWidth="1"/>
    <col min="5643" max="5644" width="7.42578125" style="84" customWidth="1"/>
    <col min="5645" max="5645" width="6.28515625" style="84" customWidth="1"/>
    <col min="5646" max="5646" width="7.7109375" style="84" customWidth="1"/>
    <col min="5647" max="5647" width="7.28515625" style="84" customWidth="1"/>
    <col min="5648" max="5648" width="7.5703125" style="84" customWidth="1"/>
    <col min="5649" max="5649" width="8.28515625" style="84" customWidth="1"/>
    <col min="5650" max="5650" width="8.42578125" style="84" customWidth="1"/>
    <col min="5651" max="5651" width="7.28515625" style="84" customWidth="1"/>
    <col min="5652" max="5653" width="9.140625" style="84" customWidth="1"/>
    <col min="5654" max="5654" width="8" style="84" customWidth="1"/>
    <col min="5655" max="5656" width="9.140625" style="84" customWidth="1"/>
    <col min="5657" max="5657" width="8" style="84" customWidth="1"/>
    <col min="5658" max="5658" width="9" style="84" customWidth="1"/>
    <col min="5659" max="5659" width="9.28515625" style="84" customWidth="1"/>
    <col min="5660" max="5660" width="6.85546875" style="84" customWidth="1"/>
    <col min="5661" max="5885" width="9.140625" style="84"/>
    <col min="5886" max="5886" width="19.28515625" style="84" customWidth="1"/>
    <col min="5887" max="5887" width="9.7109375" style="84" customWidth="1"/>
    <col min="5888" max="5888" width="9.42578125" style="84" customWidth="1"/>
    <col min="5889" max="5889" width="8.7109375" style="84" customWidth="1"/>
    <col min="5890" max="5891" width="9.42578125" style="84" customWidth="1"/>
    <col min="5892" max="5892" width="7.7109375" style="84" customWidth="1"/>
    <col min="5893" max="5893" width="8.85546875" style="84" customWidth="1"/>
    <col min="5894" max="5894" width="8.7109375" style="84" customWidth="1"/>
    <col min="5895" max="5895" width="7.7109375" style="84" customWidth="1"/>
    <col min="5896" max="5897" width="8.140625" style="84" customWidth="1"/>
    <col min="5898" max="5898" width="6.42578125" style="84" customWidth="1"/>
    <col min="5899" max="5900" width="7.42578125" style="84" customWidth="1"/>
    <col min="5901" max="5901" width="6.28515625" style="84" customWidth="1"/>
    <col min="5902" max="5902" width="7.7109375" style="84" customWidth="1"/>
    <col min="5903" max="5903" width="7.28515625" style="84" customWidth="1"/>
    <col min="5904" max="5904" width="7.5703125" style="84" customWidth="1"/>
    <col min="5905" max="5905" width="8.28515625" style="84" customWidth="1"/>
    <col min="5906" max="5906" width="8.42578125" style="84" customWidth="1"/>
    <col min="5907" max="5907" width="7.28515625" style="84" customWidth="1"/>
    <col min="5908" max="5909" width="9.140625" style="84" customWidth="1"/>
    <col min="5910" max="5910" width="8" style="84" customWidth="1"/>
    <col min="5911" max="5912" width="9.140625" style="84" customWidth="1"/>
    <col min="5913" max="5913" width="8" style="84" customWidth="1"/>
    <col min="5914" max="5914" width="9" style="84" customWidth="1"/>
    <col min="5915" max="5915" width="9.28515625" style="84" customWidth="1"/>
    <col min="5916" max="5916" width="6.85546875" style="84" customWidth="1"/>
    <col min="5917" max="6141" width="9.140625" style="84"/>
    <col min="6142" max="6142" width="19.28515625" style="84" customWidth="1"/>
    <col min="6143" max="6143" width="9.7109375" style="84" customWidth="1"/>
    <col min="6144" max="6144" width="9.42578125" style="84" customWidth="1"/>
    <col min="6145" max="6145" width="8.7109375" style="84" customWidth="1"/>
    <col min="6146" max="6147" width="9.42578125" style="84" customWidth="1"/>
    <col min="6148" max="6148" width="7.7109375" style="84" customWidth="1"/>
    <col min="6149" max="6149" width="8.85546875" style="84" customWidth="1"/>
    <col min="6150" max="6150" width="8.7109375" style="84" customWidth="1"/>
    <col min="6151" max="6151" width="7.7109375" style="84" customWidth="1"/>
    <col min="6152" max="6153" width="8.140625" style="84" customWidth="1"/>
    <col min="6154" max="6154" width="6.42578125" style="84" customWidth="1"/>
    <col min="6155" max="6156" width="7.42578125" style="84" customWidth="1"/>
    <col min="6157" max="6157" width="6.28515625" style="84" customWidth="1"/>
    <col min="6158" max="6158" width="7.7109375" style="84" customWidth="1"/>
    <col min="6159" max="6159" width="7.28515625" style="84" customWidth="1"/>
    <col min="6160" max="6160" width="7.5703125" style="84" customWidth="1"/>
    <col min="6161" max="6161" width="8.28515625" style="84" customWidth="1"/>
    <col min="6162" max="6162" width="8.42578125" style="84" customWidth="1"/>
    <col min="6163" max="6163" width="7.28515625" style="84" customWidth="1"/>
    <col min="6164" max="6165" width="9.140625" style="84" customWidth="1"/>
    <col min="6166" max="6166" width="8" style="84" customWidth="1"/>
    <col min="6167" max="6168" width="9.140625" style="84" customWidth="1"/>
    <col min="6169" max="6169" width="8" style="84" customWidth="1"/>
    <col min="6170" max="6170" width="9" style="84" customWidth="1"/>
    <col min="6171" max="6171" width="9.28515625" style="84" customWidth="1"/>
    <col min="6172" max="6172" width="6.85546875" style="84" customWidth="1"/>
    <col min="6173" max="6397" width="9.140625" style="84"/>
    <col min="6398" max="6398" width="19.28515625" style="84" customWidth="1"/>
    <col min="6399" max="6399" width="9.7109375" style="84" customWidth="1"/>
    <col min="6400" max="6400" width="9.42578125" style="84" customWidth="1"/>
    <col min="6401" max="6401" width="8.7109375" style="84" customWidth="1"/>
    <col min="6402" max="6403" width="9.42578125" style="84" customWidth="1"/>
    <col min="6404" max="6404" width="7.7109375" style="84" customWidth="1"/>
    <col min="6405" max="6405" width="8.85546875" style="84" customWidth="1"/>
    <col min="6406" max="6406" width="8.7109375" style="84" customWidth="1"/>
    <col min="6407" max="6407" width="7.7109375" style="84" customWidth="1"/>
    <col min="6408" max="6409" width="8.140625" style="84" customWidth="1"/>
    <col min="6410" max="6410" width="6.42578125" style="84" customWidth="1"/>
    <col min="6411" max="6412" width="7.42578125" style="84" customWidth="1"/>
    <col min="6413" max="6413" width="6.28515625" style="84" customWidth="1"/>
    <col min="6414" max="6414" width="7.7109375" style="84" customWidth="1"/>
    <col min="6415" max="6415" width="7.28515625" style="84" customWidth="1"/>
    <col min="6416" max="6416" width="7.5703125" style="84" customWidth="1"/>
    <col min="6417" max="6417" width="8.28515625" style="84" customWidth="1"/>
    <col min="6418" max="6418" width="8.42578125" style="84" customWidth="1"/>
    <col min="6419" max="6419" width="7.28515625" style="84" customWidth="1"/>
    <col min="6420" max="6421" width="9.140625" style="84" customWidth="1"/>
    <col min="6422" max="6422" width="8" style="84" customWidth="1"/>
    <col min="6423" max="6424" width="9.140625" style="84" customWidth="1"/>
    <col min="6425" max="6425" width="8" style="84" customWidth="1"/>
    <col min="6426" max="6426" width="9" style="84" customWidth="1"/>
    <col min="6427" max="6427" width="9.28515625" style="84" customWidth="1"/>
    <col min="6428" max="6428" width="6.85546875" style="84" customWidth="1"/>
    <col min="6429" max="6653" width="9.140625" style="84"/>
    <col min="6654" max="6654" width="19.28515625" style="84" customWidth="1"/>
    <col min="6655" max="6655" width="9.7109375" style="84" customWidth="1"/>
    <col min="6656" max="6656" width="9.42578125" style="84" customWidth="1"/>
    <col min="6657" max="6657" width="8.7109375" style="84" customWidth="1"/>
    <col min="6658" max="6659" width="9.42578125" style="84" customWidth="1"/>
    <col min="6660" max="6660" width="7.7109375" style="84" customWidth="1"/>
    <col min="6661" max="6661" width="8.85546875" style="84" customWidth="1"/>
    <col min="6662" max="6662" width="8.7109375" style="84" customWidth="1"/>
    <col min="6663" max="6663" width="7.7109375" style="84" customWidth="1"/>
    <col min="6664" max="6665" width="8.140625" style="84" customWidth="1"/>
    <col min="6666" max="6666" width="6.42578125" style="84" customWidth="1"/>
    <col min="6667" max="6668" width="7.42578125" style="84" customWidth="1"/>
    <col min="6669" max="6669" width="6.28515625" style="84" customWidth="1"/>
    <col min="6670" max="6670" width="7.7109375" style="84" customWidth="1"/>
    <col min="6671" max="6671" width="7.28515625" style="84" customWidth="1"/>
    <col min="6672" max="6672" width="7.5703125" style="84" customWidth="1"/>
    <col min="6673" max="6673" width="8.28515625" style="84" customWidth="1"/>
    <col min="6674" max="6674" width="8.42578125" style="84" customWidth="1"/>
    <col min="6675" max="6675" width="7.28515625" style="84" customWidth="1"/>
    <col min="6676" max="6677" width="9.140625" style="84" customWidth="1"/>
    <col min="6678" max="6678" width="8" style="84" customWidth="1"/>
    <col min="6679" max="6680" width="9.140625" style="84" customWidth="1"/>
    <col min="6681" max="6681" width="8" style="84" customWidth="1"/>
    <col min="6682" max="6682" width="9" style="84" customWidth="1"/>
    <col min="6683" max="6683" width="9.28515625" style="84" customWidth="1"/>
    <col min="6684" max="6684" width="6.85546875" style="84" customWidth="1"/>
    <col min="6685" max="6909" width="9.140625" style="84"/>
    <col min="6910" max="6910" width="19.28515625" style="84" customWidth="1"/>
    <col min="6911" max="6911" width="9.7109375" style="84" customWidth="1"/>
    <col min="6912" max="6912" width="9.42578125" style="84" customWidth="1"/>
    <col min="6913" max="6913" width="8.7109375" style="84" customWidth="1"/>
    <col min="6914" max="6915" width="9.42578125" style="84" customWidth="1"/>
    <col min="6916" max="6916" width="7.7109375" style="84" customWidth="1"/>
    <col min="6917" max="6917" width="8.85546875" style="84" customWidth="1"/>
    <col min="6918" max="6918" width="8.7109375" style="84" customWidth="1"/>
    <col min="6919" max="6919" width="7.7109375" style="84" customWidth="1"/>
    <col min="6920" max="6921" width="8.140625" style="84" customWidth="1"/>
    <col min="6922" max="6922" width="6.42578125" style="84" customWidth="1"/>
    <col min="6923" max="6924" width="7.42578125" style="84" customWidth="1"/>
    <col min="6925" max="6925" width="6.28515625" style="84" customWidth="1"/>
    <col min="6926" max="6926" width="7.7109375" style="84" customWidth="1"/>
    <col min="6927" max="6927" width="7.28515625" style="84" customWidth="1"/>
    <col min="6928" max="6928" width="7.5703125" style="84" customWidth="1"/>
    <col min="6929" max="6929" width="8.28515625" style="84" customWidth="1"/>
    <col min="6930" max="6930" width="8.42578125" style="84" customWidth="1"/>
    <col min="6931" max="6931" width="7.28515625" style="84" customWidth="1"/>
    <col min="6932" max="6933" width="9.140625" style="84" customWidth="1"/>
    <col min="6934" max="6934" width="8" style="84" customWidth="1"/>
    <col min="6935" max="6936" width="9.140625" style="84" customWidth="1"/>
    <col min="6937" max="6937" width="8" style="84" customWidth="1"/>
    <col min="6938" max="6938" width="9" style="84" customWidth="1"/>
    <col min="6939" max="6939" width="9.28515625" style="84" customWidth="1"/>
    <col min="6940" max="6940" width="6.85546875" style="84" customWidth="1"/>
    <col min="6941" max="7165" width="9.140625" style="84"/>
    <col min="7166" max="7166" width="19.28515625" style="84" customWidth="1"/>
    <col min="7167" max="7167" width="9.7109375" style="84" customWidth="1"/>
    <col min="7168" max="7168" width="9.42578125" style="84" customWidth="1"/>
    <col min="7169" max="7169" width="8.7109375" style="84" customWidth="1"/>
    <col min="7170" max="7171" width="9.42578125" style="84" customWidth="1"/>
    <col min="7172" max="7172" width="7.7109375" style="84" customWidth="1"/>
    <col min="7173" max="7173" width="8.85546875" style="84" customWidth="1"/>
    <col min="7174" max="7174" width="8.7109375" style="84" customWidth="1"/>
    <col min="7175" max="7175" width="7.7109375" style="84" customWidth="1"/>
    <col min="7176" max="7177" width="8.140625" style="84" customWidth="1"/>
    <col min="7178" max="7178" width="6.42578125" style="84" customWidth="1"/>
    <col min="7179" max="7180" width="7.42578125" style="84" customWidth="1"/>
    <col min="7181" max="7181" width="6.28515625" style="84" customWidth="1"/>
    <col min="7182" max="7182" width="7.7109375" style="84" customWidth="1"/>
    <col min="7183" max="7183" width="7.28515625" style="84" customWidth="1"/>
    <col min="7184" max="7184" width="7.5703125" style="84" customWidth="1"/>
    <col min="7185" max="7185" width="8.28515625" style="84" customWidth="1"/>
    <col min="7186" max="7186" width="8.42578125" style="84" customWidth="1"/>
    <col min="7187" max="7187" width="7.28515625" style="84" customWidth="1"/>
    <col min="7188" max="7189" width="9.140625" style="84" customWidth="1"/>
    <col min="7190" max="7190" width="8" style="84" customWidth="1"/>
    <col min="7191" max="7192" width="9.140625" style="84" customWidth="1"/>
    <col min="7193" max="7193" width="8" style="84" customWidth="1"/>
    <col min="7194" max="7194" width="9" style="84" customWidth="1"/>
    <col min="7195" max="7195" width="9.28515625" style="84" customWidth="1"/>
    <col min="7196" max="7196" width="6.85546875" style="84" customWidth="1"/>
    <col min="7197" max="7421" width="9.140625" style="84"/>
    <col min="7422" max="7422" width="19.28515625" style="84" customWidth="1"/>
    <col min="7423" max="7423" width="9.7109375" style="84" customWidth="1"/>
    <col min="7424" max="7424" width="9.42578125" style="84" customWidth="1"/>
    <col min="7425" max="7425" width="8.7109375" style="84" customWidth="1"/>
    <col min="7426" max="7427" width="9.42578125" style="84" customWidth="1"/>
    <col min="7428" max="7428" width="7.7109375" style="84" customWidth="1"/>
    <col min="7429" max="7429" width="8.85546875" style="84" customWidth="1"/>
    <col min="7430" max="7430" width="8.7109375" style="84" customWidth="1"/>
    <col min="7431" max="7431" width="7.7109375" style="84" customWidth="1"/>
    <col min="7432" max="7433" width="8.140625" style="84" customWidth="1"/>
    <col min="7434" max="7434" width="6.42578125" style="84" customWidth="1"/>
    <col min="7435" max="7436" width="7.42578125" style="84" customWidth="1"/>
    <col min="7437" max="7437" width="6.28515625" style="84" customWidth="1"/>
    <col min="7438" max="7438" width="7.7109375" style="84" customWidth="1"/>
    <col min="7439" max="7439" width="7.28515625" style="84" customWidth="1"/>
    <col min="7440" max="7440" width="7.5703125" style="84" customWidth="1"/>
    <col min="7441" max="7441" width="8.28515625" style="84" customWidth="1"/>
    <col min="7442" max="7442" width="8.42578125" style="84" customWidth="1"/>
    <col min="7443" max="7443" width="7.28515625" style="84" customWidth="1"/>
    <col min="7444" max="7445" width="9.140625" style="84" customWidth="1"/>
    <col min="7446" max="7446" width="8" style="84" customWidth="1"/>
    <col min="7447" max="7448" width="9.140625" style="84" customWidth="1"/>
    <col min="7449" max="7449" width="8" style="84" customWidth="1"/>
    <col min="7450" max="7450" width="9" style="84" customWidth="1"/>
    <col min="7451" max="7451" width="9.28515625" style="84" customWidth="1"/>
    <col min="7452" max="7452" width="6.85546875" style="84" customWidth="1"/>
    <col min="7453" max="7677" width="9.140625" style="84"/>
    <col min="7678" max="7678" width="19.28515625" style="84" customWidth="1"/>
    <col min="7679" max="7679" width="9.7109375" style="84" customWidth="1"/>
    <col min="7680" max="7680" width="9.42578125" style="84" customWidth="1"/>
    <col min="7681" max="7681" width="8.7109375" style="84" customWidth="1"/>
    <col min="7682" max="7683" width="9.42578125" style="84" customWidth="1"/>
    <col min="7684" max="7684" width="7.7109375" style="84" customWidth="1"/>
    <col min="7685" max="7685" width="8.85546875" style="84" customWidth="1"/>
    <col min="7686" max="7686" width="8.7109375" style="84" customWidth="1"/>
    <col min="7687" max="7687" width="7.7109375" style="84" customWidth="1"/>
    <col min="7688" max="7689" width="8.140625" style="84" customWidth="1"/>
    <col min="7690" max="7690" width="6.42578125" style="84" customWidth="1"/>
    <col min="7691" max="7692" width="7.42578125" style="84" customWidth="1"/>
    <col min="7693" max="7693" width="6.28515625" style="84" customWidth="1"/>
    <col min="7694" max="7694" width="7.7109375" style="84" customWidth="1"/>
    <col min="7695" max="7695" width="7.28515625" style="84" customWidth="1"/>
    <col min="7696" max="7696" width="7.5703125" style="84" customWidth="1"/>
    <col min="7697" max="7697" width="8.28515625" style="84" customWidth="1"/>
    <col min="7698" max="7698" width="8.42578125" style="84" customWidth="1"/>
    <col min="7699" max="7699" width="7.28515625" style="84" customWidth="1"/>
    <col min="7700" max="7701" width="9.140625" style="84" customWidth="1"/>
    <col min="7702" max="7702" width="8" style="84" customWidth="1"/>
    <col min="7703" max="7704" width="9.140625" style="84" customWidth="1"/>
    <col min="7705" max="7705" width="8" style="84" customWidth="1"/>
    <col min="7706" max="7706" width="9" style="84" customWidth="1"/>
    <col min="7707" max="7707" width="9.28515625" style="84" customWidth="1"/>
    <col min="7708" max="7708" width="6.85546875" style="84" customWidth="1"/>
    <col min="7709" max="7933" width="9.140625" style="84"/>
    <col min="7934" max="7934" width="19.28515625" style="84" customWidth="1"/>
    <col min="7935" max="7935" width="9.7109375" style="84" customWidth="1"/>
    <col min="7936" max="7936" width="9.42578125" style="84" customWidth="1"/>
    <col min="7937" max="7937" width="8.7109375" style="84" customWidth="1"/>
    <col min="7938" max="7939" width="9.42578125" style="84" customWidth="1"/>
    <col min="7940" max="7940" width="7.7109375" style="84" customWidth="1"/>
    <col min="7941" max="7941" width="8.85546875" style="84" customWidth="1"/>
    <col min="7942" max="7942" width="8.7109375" style="84" customWidth="1"/>
    <col min="7943" max="7943" width="7.7109375" style="84" customWidth="1"/>
    <col min="7944" max="7945" width="8.140625" style="84" customWidth="1"/>
    <col min="7946" max="7946" width="6.42578125" style="84" customWidth="1"/>
    <col min="7947" max="7948" width="7.42578125" style="84" customWidth="1"/>
    <col min="7949" max="7949" width="6.28515625" style="84" customWidth="1"/>
    <col min="7950" max="7950" width="7.7109375" style="84" customWidth="1"/>
    <col min="7951" max="7951" width="7.28515625" style="84" customWidth="1"/>
    <col min="7952" max="7952" width="7.5703125" style="84" customWidth="1"/>
    <col min="7953" max="7953" width="8.28515625" style="84" customWidth="1"/>
    <col min="7954" max="7954" width="8.42578125" style="84" customWidth="1"/>
    <col min="7955" max="7955" width="7.28515625" style="84" customWidth="1"/>
    <col min="7956" max="7957" width="9.140625" style="84" customWidth="1"/>
    <col min="7958" max="7958" width="8" style="84" customWidth="1"/>
    <col min="7959" max="7960" width="9.140625" style="84" customWidth="1"/>
    <col min="7961" max="7961" width="8" style="84" customWidth="1"/>
    <col min="7962" max="7962" width="9" style="84" customWidth="1"/>
    <col min="7963" max="7963" width="9.28515625" style="84" customWidth="1"/>
    <col min="7964" max="7964" width="6.85546875" style="84" customWidth="1"/>
    <col min="7965" max="8189" width="9.140625" style="84"/>
    <col min="8190" max="8190" width="19.28515625" style="84" customWidth="1"/>
    <col min="8191" max="8191" width="9.7109375" style="84" customWidth="1"/>
    <col min="8192" max="8192" width="9.42578125" style="84" customWidth="1"/>
    <col min="8193" max="8193" width="8.7109375" style="84" customWidth="1"/>
    <col min="8194" max="8195" width="9.42578125" style="84" customWidth="1"/>
    <col min="8196" max="8196" width="7.7109375" style="84" customWidth="1"/>
    <col min="8197" max="8197" width="8.85546875" style="84" customWidth="1"/>
    <col min="8198" max="8198" width="8.7109375" style="84" customWidth="1"/>
    <col min="8199" max="8199" width="7.7109375" style="84" customWidth="1"/>
    <col min="8200" max="8201" width="8.140625" style="84" customWidth="1"/>
    <col min="8202" max="8202" width="6.42578125" style="84" customWidth="1"/>
    <col min="8203" max="8204" width="7.42578125" style="84" customWidth="1"/>
    <col min="8205" max="8205" width="6.28515625" style="84" customWidth="1"/>
    <col min="8206" max="8206" width="7.7109375" style="84" customWidth="1"/>
    <col min="8207" max="8207" width="7.28515625" style="84" customWidth="1"/>
    <col min="8208" max="8208" width="7.5703125" style="84" customWidth="1"/>
    <col min="8209" max="8209" width="8.28515625" style="84" customWidth="1"/>
    <col min="8210" max="8210" width="8.42578125" style="84" customWidth="1"/>
    <col min="8211" max="8211" width="7.28515625" style="84" customWidth="1"/>
    <col min="8212" max="8213" width="9.140625" style="84" customWidth="1"/>
    <col min="8214" max="8214" width="8" style="84" customWidth="1"/>
    <col min="8215" max="8216" width="9.140625" style="84" customWidth="1"/>
    <col min="8217" max="8217" width="8" style="84" customWidth="1"/>
    <col min="8218" max="8218" width="9" style="84" customWidth="1"/>
    <col min="8219" max="8219" width="9.28515625" style="84" customWidth="1"/>
    <col min="8220" max="8220" width="6.85546875" style="84" customWidth="1"/>
    <col min="8221" max="8445" width="9.140625" style="84"/>
    <col min="8446" max="8446" width="19.28515625" style="84" customWidth="1"/>
    <col min="8447" max="8447" width="9.7109375" style="84" customWidth="1"/>
    <col min="8448" max="8448" width="9.42578125" style="84" customWidth="1"/>
    <col min="8449" max="8449" width="8.7109375" style="84" customWidth="1"/>
    <col min="8450" max="8451" width="9.42578125" style="84" customWidth="1"/>
    <col min="8452" max="8452" width="7.7109375" style="84" customWidth="1"/>
    <col min="8453" max="8453" width="8.85546875" style="84" customWidth="1"/>
    <col min="8454" max="8454" width="8.7109375" style="84" customWidth="1"/>
    <col min="8455" max="8455" width="7.7109375" style="84" customWidth="1"/>
    <col min="8456" max="8457" width="8.140625" style="84" customWidth="1"/>
    <col min="8458" max="8458" width="6.42578125" style="84" customWidth="1"/>
    <col min="8459" max="8460" width="7.42578125" style="84" customWidth="1"/>
    <col min="8461" max="8461" width="6.28515625" style="84" customWidth="1"/>
    <col min="8462" max="8462" width="7.7109375" style="84" customWidth="1"/>
    <col min="8463" max="8463" width="7.28515625" style="84" customWidth="1"/>
    <col min="8464" max="8464" width="7.5703125" style="84" customWidth="1"/>
    <col min="8465" max="8465" width="8.28515625" style="84" customWidth="1"/>
    <col min="8466" max="8466" width="8.42578125" style="84" customWidth="1"/>
    <col min="8467" max="8467" width="7.28515625" style="84" customWidth="1"/>
    <col min="8468" max="8469" width="9.140625" style="84" customWidth="1"/>
    <col min="8470" max="8470" width="8" style="84" customWidth="1"/>
    <col min="8471" max="8472" width="9.140625" style="84" customWidth="1"/>
    <col min="8473" max="8473" width="8" style="84" customWidth="1"/>
    <col min="8474" max="8474" width="9" style="84" customWidth="1"/>
    <col min="8475" max="8475" width="9.28515625" style="84" customWidth="1"/>
    <col min="8476" max="8476" width="6.85546875" style="84" customWidth="1"/>
    <col min="8477" max="8701" width="9.140625" style="84"/>
    <col min="8702" max="8702" width="19.28515625" style="84" customWidth="1"/>
    <col min="8703" max="8703" width="9.7109375" style="84" customWidth="1"/>
    <col min="8704" max="8704" width="9.42578125" style="84" customWidth="1"/>
    <col min="8705" max="8705" width="8.7109375" style="84" customWidth="1"/>
    <col min="8706" max="8707" width="9.42578125" style="84" customWidth="1"/>
    <col min="8708" max="8708" width="7.7109375" style="84" customWidth="1"/>
    <col min="8709" max="8709" width="8.85546875" style="84" customWidth="1"/>
    <col min="8710" max="8710" width="8.7109375" style="84" customWidth="1"/>
    <col min="8711" max="8711" width="7.7109375" style="84" customWidth="1"/>
    <col min="8712" max="8713" width="8.140625" style="84" customWidth="1"/>
    <col min="8714" max="8714" width="6.42578125" style="84" customWidth="1"/>
    <col min="8715" max="8716" width="7.42578125" style="84" customWidth="1"/>
    <col min="8717" max="8717" width="6.28515625" style="84" customWidth="1"/>
    <col min="8718" max="8718" width="7.7109375" style="84" customWidth="1"/>
    <col min="8719" max="8719" width="7.28515625" style="84" customWidth="1"/>
    <col min="8720" max="8720" width="7.5703125" style="84" customWidth="1"/>
    <col min="8721" max="8721" width="8.28515625" style="84" customWidth="1"/>
    <col min="8722" max="8722" width="8.42578125" style="84" customWidth="1"/>
    <col min="8723" max="8723" width="7.28515625" style="84" customWidth="1"/>
    <col min="8724" max="8725" width="9.140625" style="84" customWidth="1"/>
    <col min="8726" max="8726" width="8" style="84" customWidth="1"/>
    <col min="8727" max="8728" width="9.140625" style="84" customWidth="1"/>
    <col min="8729" max="8729" width="8" style="84" customWidth="1"/>
    <col min="8730" max="8730" width="9" style="84" customWidth="1"/>
    <col min="8731" max="8731" width="9.28515625" style="84" customWidth="1"/>
    <col min="8732" max="8732" width="6.85546875" style="84" customWidth="1"/>
    <col min="8733" max="8957" width="9.140625" style="84"/>
    <col min="8958" max="8958" width="19.28515625" style="84" customWidth="1"/>
    <col min="8959" max="8959" width="9.7109375" style="84" customWidth="1"/>
    <col min="8960" max="8960" width="9.42578125" style="84" customWidth="1"/>
    <col min="8961" max="8961" width="8.7109375" style="84" customWidth="1"/>
    <col min="8962" max="8963" width="9.42578125" style="84" customWidth="1"/>
    <col min="8964" max="8964" width="7.7109375" style="84" customWidth="1"/>
    <col min="8965" max="8965" width="8.85546875" style="84" customWidth="1"/>
    <col min="8966" max="8966" width="8.7109375" style="84" customWidth="1"/>
    <col min="8967" max="8967" width="7.7109375" style="84" customWidth="1"/>
    <col min="8968" max="8969" width="8.140625" style="84" customWidth="1"/>
    <col min="8970" max="8970" width="6.42578125" style="84" customWidth="1"/>
    <col min="8971" max="8972" width="7.42578125" style="84" customWidth="1"/>
    <col min="8973" max="8973" width="6.28515625" style="84" customWidth="1"/>
    <col min="8974" max="8974" width="7.7109375" style="84" customWidth="1"/>
    <col min="8975" max="8975" width="7.28515625" style="84" customWidth="1"/>
    <col min="8976" max="8976" width="7.5703125" style="84" customWidth="1"/>
    <col min="8977" max="8977" width="8.28515625" style="84" customWidth="1"/>
    <col min="8978" max="8978" width="8.42578125" style="84" customWidth="1"/>
    <col min="8979" max="8979" width="7.28515625" style="84" customWidth="1"/>
    <col min="8980" max="8981" width="9.140625" style="84" customWidth="1"/>
    <col min="8982" max="8982" width="8" style="84" customWidth="1"/>
    <col min="8983" max="8984" width="9.140625" style="84" customWidth="1"/>
    <col min="8985" max="8985" width="8" style="84" customWidth="1"/>
    <col min="8986" max="8986" width="9" style="84" customWidth="1"/>
    <col min="8987" max="8987" width="9.28515625" style="84" customWidth="1"/>
    <col min="8988" max="8988" width="6.85546875" style="84" customWidth="1"/>
    <col min="8989" max="9213" width="9.140625" style="84"/>
    <col min="9214" max="9214" width="19.28515625" style="84" customWidth="1"/>
    <col min="9215" max="9215" width="9.7109375" style="84" customWidth="1"/>
    <col min="9216" max="9216" width="9.42578125" style="84" customWidth="1"/>
    <col min="9217" max="9217" width="8.7109375" style="84" customWidth="1"/>
    <col min="9218" max="9219" width="9.42578125" style="84" customWidth="1"/>
    <col min="9220" max="9220" width="7.7109375" style="84" customWidth="1"/>
    <col min="9221" max="9221" width="8.85546875" style="84" customWidth="1"/>
    <col min="9222" max="9222" width="8.7109375" style="84" customWidth="1"/>
    <col min="9223" max="9223" width="7.7109375" style="84" customWidth="1"/>
    <col min="9224" max="9225" width="8.140625" style="84" customWidth="1"/>
    <col min="9226" max="9226" width="6.42578125" style="84" customWidth="1"/>
    <col min="9227" max="9228" width="7.42578125" style="84" customWidth="1"/>
    <col min="9229" max="9229" width="6.28515625" style="84" customWidth="1"/>
    <col min="9230" max="9230" width="7.7109375" style="84" customWidth="1"/>
    <col min="9231" max="9231" width="7.28515625" style="84" customWidth="1"/>
    <col min="9232" max="9232" width="7.5703125" style="84" customWidth="1"/>
    <col min="9233" max="9233" width="8.28515625" style="84" customWidth="1"/>
    <col min="9234" max="9234" width="8.42578125" style="84" customWidth="1"/>
    <col min="9235" max="9235" width="7.28515625" style="84" customWidth="1"/>
    <col min="9236" max="9237" width="9.140625" style="84" customWidth="1"/>
    <col min="9238" max="9238" width="8" style="84" customWidth="1"/>
    <col min="9239" max="9240" width="9.140625" style="84" customWidth="1"/>
    <col min="9241" max="9241" width="8" style="84" customWidth="1"/>
    <col min="9242" max="9242" width="9" style="84" customWidth="1"/>
    <col min="9243" max="9243" width="9.28515625" style="84" customWidth="1"/>
    <col min="9244" max="9244" width="6.85546875" style="84" customWidth="1"/>
    <col min="9245" max="9469" width="9.140625" style="84"/>
    <col min="9470" max="9470" width="19.28515625" style="84" customWidth="1"/>
    <col min="9471" max="9471" width="9.7109375" style="84" customWidth="1"/>
    <col min="9472" max="9472" width="9.42578125" style="84" customWidth="1"/>
    <col min="9473" max="9473" width="8.7109375" style="84" customWidth="1"/>
    <col min="9474" max="9475" width="9.42578125" style="84" customWidth="1"/>
    <col min="9476" max="9476" width="7.7109375" style="84" customWidth="1"/>
    <col min="9477" max="9477" width="8.85546875" style="84" customWidth="1"/>
    <col min="9478" max="9478" width="8.7109375" style="84" customWidth="1"/>
    <col min="9479" max="9479" width="7.7109375" style="84" customWidth="1"/>
    <col min="9480" max="9481" width="8.140625" style="84" customWidth="1"/>
    <col min="9482" max="9482" width="6.42578125" style="84" customWidth="1"/>
    <col min="9483" max="9484" width="7.42578125" style="84" customWidth="1"/>
    <col min="9485" max="9485" width="6.28515625" style="84" customWidth="1"/>
    <col min="9486" max="9486" width="7.7109375" style="84" customWidth="1"/>
    <col min="9487" max="9487" width="7.28515625" style="84" customWidth="1"/>
    <col min="9488" max="9488" width="7.5703125" style="84" customWidth="1"/>
    <col min="9489" max="9489" width="8.28515625" style="84" customWidth="1"/>
    <col min="9490" max="9490" width="8.42578125" style="84" customWidth="1"/>
    <col min="9491" max="9491" width="7.28515625" style="84" customWidth="1"/>
    <col min="9492" max="9493" width="9.140625" style="84" customWidth="1"/>
    <col min="9494" max="9494" width="8" style="84" customWidth="1"/>
    <col min="9495" max="9496" width="9.140625" style="84" customWidth="1"/>
    <col min="9497" max="9497" width="8" style="84" customWidth="1"/>
    <col min="9498" max="9498" width="9" style="84" customWidth="1"/>
    <col min="9499" max="9499" width="9.28515625" style="84" customWidth="1"/>
    <col min="9500" max="9500" width="6.85546875" style="84" customWidth="1"/>
    <col min="9501" max="9725" width="9.140625" style="84"/>
    <col min="9726" max="9726" width="19.28515625" style="84" customWidth="1"/>
    <col min="9727" max="9727" width="9.7109375" style="84" customWidth="1"/>
    <col min="9728" max="9728" width="9.42578125" style="84" customWidth="1"/>
    <col min="9729" max="9729" width="8.7109375" style="84" customWidth="1"/>
    <col min="9730" max="9731" width="9.42578125" style="84" customWidth="1"/>
    <col min="9732" max="9732" width="7.7109375" style="84" customWidth="1"/>
    <col min="9733" max="9733" width="8.85546875" style="84" customWidth="1"/>
    <col min="9734" max="9734" width="8.7109375" style="84" customWidth="1"/>
    <col min="9735" max="9735" width="7.7109375" style="84" customWidth="1"/>
    <col min="9736" max="9737" width="8.140625" style="84" customWidth="1"/>
    <col min="9738" max="9738" width="6.42578125" style="84" customWidth="1"/>
    <col min="9739" max="9740" width="7.42578125" style="84" customWidth="1"/>
    <col min="9741" max="9741" width="6.28515625" style="84" customWidth="1"/>
    <col min="9742" max="9742" width="7.7109375" style="84" customWidth="1"/>
    <col min="9743" max="9743" width="7.28515625" style="84" customWidth="1"/>
    <col min="9744" max="9744" width="7.5703125" style="84" customWidth="1"/>
    <col min="9745" max="9745" width="8.28515625" style="84" customWidth="1"/>
    <col min="9746" max="9746" width="8.42578125" style="84" customWidth="1"/>
    <col min="9747" max="9747" width="7.28515625" style="84" customWidth="1"/>
    <col min="9748" max="9749" width="9.140625" style="84" customWidth="1"/>
    <col min="9750" max="9750" width="8" style="84" customWidth="1"/>
    <col min="9751" max="9752" width="9.140625" style="84" customWidth="1"/>
    <col min="9753" max="9753" width="8" style="84" customWidth="1"/>
    <col min="9754" max="9754" width="9" style="84" customWidth="1"/>
    <col min="9755" max="9755" width="9.28515625" style="84" customWidth="1"/>
    <col min="9756" max="9756" width="6.85546875" style="84" customWidth="1"/>
    <col min="9757" max="9981" width="9.140625" style="84"/>
    <col min="9982" max="9982" width="19.28515625" style="84" customWidth="1"/>
    <col min="9983" max="9983" width="9.7109375" style="84" customWidth="1"/>
    <col min="9984" max="9984" width="9.42578125" style="84" customWidth="1"/>
    <col min="9985" max="9985" width="8.7109375" style="84" customWidth="1"/>
    <col min="9986" max="9987" width="9.42578125" style="84" customWidth="1"/>
    <col min="9988" max="9988" width="7.7109375" style="84" customWidth="1"/>
    <col min="9989" max="9989" width="8.85546875" style="84" customWidth="1"/>
    <col min="9990" max="9990" width="8.7109375" style="84" customWidth="1"/>
    <col min="9991" max="9991" width="7.7109375" style="84" customWidth="1"/>
    <col min="9992" max="9993" width="8.140625" style="84" customWidth="1"/>
    <col min="9994" max="9994" width="6.42578125" style="84" customWidth="1"/>
    <col min="9995" max="9996" width="7.42578125" style="84" customWidth="1"/>
    <col min="9997" max="9997" width="6.28515625" style="84" customWidth="1"/>
    <col min="9998" max="9998" width="7.7109375" style="84" customWidth="1"/>
    <col min="9999" max="9999" width="7.28515625" style="84" customWidth="1"/>
    <col min="10000" max="10000" width="7.5703125" style="84" customWidth="1"/>
    <col min="10001" max="10001" width="8.28515625" style="84" customWidth="1"/>
    <col min="10002" max="10002" width="8.42578125" style="84" customWidth="1"/>
    <col min="10003" max="10003" width="7.28515625" style="84" customWidth="1"/>
    <col min="10004" max="10005" width="9.140625" style="84" customWidth="1"/>
    <col min="10006" max="10006" width="8" style="84" customWidth="1"/>
    <col min="10007" max="10008" width="9.140625" style="84" customWidth="1"/>
    <col min="10009" max="10009" width="8" style="84" customWidth="1"/>
    <col min="10010" max="10010" width="9" style="84" customWidth="1"/>
    <col min="10011" max="10011" width="9.28515625" style="84" customWidth="1"/>
    <col min="10012" max="10012" width="6.85546875" style="84" customWidth="1"/>
    <col min="10013" max="10237" width="9.140625" style="84"/>
    <col min="10238" max="10238" width="19.28515625" style="84" customWidth="1"/>
    <col min="10239" max="10239" width="9.7109375" style="84" customWidth="1"/>
    <col min="10240" max="10240" width="9.42578125" style="84" customWidth="1"/>
    <col min="10241" max="10241" width="8.7109375" style="84" customWidth="1"/>
    <col min="10242" max="10243" width="9.42578125" style="84" customWidth="1"/>
    <col min="10244" max="10244" width="7.7109375" style="84" customWidth="1"/>
    <col min="10245" max="10245" width="8.85546875" style="84" customWidth="1"/>
    <col min="10246" max="10246" width="8.7109375" style="84" customWidth="1"/>
    <col min="10247" max="10247" width="7.7109375" style="84" customWidth="1"/>
    <col min="10248" max="10249" width="8.140625" style="84" customWidth="1"/>
    <col min="10250" max="10250" width="6.42578125" style="84" customWidth="1"/>
    <col min="10251" max="10252" width="7.42578125" style="84" customWidth="1"/>
    <col min="10253" max="10253" width="6.28515625" style="84" customWidth="1"/>
    <col min="10254" max="10254" width="7.7109375" style="84" customWidth="1"/>
    <col min="10255" max="10255" width="7.28515625" style="84" customWidth="1"/>
    <col min="10256" max="10256" width="7.5703125" style="84" customWidth="1"/>
    <col min="10257" max="10257" width="8.28515625" style="84" customWidth="1"/>
    <col min="10258" max="10258" width="8.42578125" style="84" customWidth="1"/>
    <col min="10259" max="10259" width="7.28515625" style="84" customWidth="1"/>
    <col min="10260" max="10261" width="9.140625" style="84" customWidth="1"/>
    <col min="10262" max="10262" width="8" style="84" customWidth="1"/>
    <col min="10263" max="10264" width="9.140625" style="84" customWidth="1"/>
    <col min="10265" max="10265" width="8" style="84" customWidth="1"/>
    <col min="10266" max="10266" width="9" style="84" customWidth="1"/>
    <col min="10267" max="10267" width="9.28515625" style="84" customWidth="1"/>
    <col min="10268" max="10268" width="6.85546875" style="84" customWidth="1"/>
    <col min="10269" max="10493" width="9.140625" style="84"/>
    <col min="10494" max="10494" width="19.28515625" style="84" customWidth="1"/>
    <col min="10495" max="10495" width="9.7109375" style="84" customWidth="1"/>
    <col min="10496" max="10496" width="9.42578125" style="84" customWidth="1"/>
    <col min="10497" max="10497" width="8.7109375" style="84" customWidth="1"/>
    <col min="10498" max="10499" width="9.42578125" style="84" customWidth="1"/>
    <col min="10500" max="10500" width="7.7109375" style="84" customWidth="1"/>
    <col min="10501" max="10501" width="8.85546875" style="84" customWidth="1"/>
    <col min="10502" max="10502" width="8.7109375" style="84" customWidth="1"/>
    <col min="10503" max="10503" width="7.7109375" style="84" customWidth="1"/>
    <col min="10504" max="10505" width="8.140625" style="84" customWidth="1"/>
    <col min="10506" max="10506" width="6.42578125" style="84" customWidth="1"/>
    <col min="10507" max="10508" width="7.42578125" style="84" customWidth="1"/>
    <col min="10509" max="10509" width="6.28515625" style="84" customWidth="1"/>
    <col min="10510" max="10510" width="7.7109375" style="84" customWidth="1"/>
    <col min="10511" max="10511" width="7.28515625" style="84" customWidth="1"/>
    <col min="10512" max="10512" width="7.5703125" style="84" customWidth="1"/>
    <col min="10513" max="10513" width="8.28515625" style="84" customWidth="1"/>
    <col min="10514" max="10514" width="8.42578125" style="84" customWidth="1"/>
    <col min="10515" max="10515" width="7.28515625" style="84" customWidth="1"/>
    <col min="10516" max="10517" width="9.140625" style="84" customWidth="1"/>
    <col min="10518" max="10518" width="8" style="84" customWidth="1"/>
    <col min="10519" max="10520" width="9.140625" style="84" customWidth="1"/>
    <col min="10521" max="10521" width="8" style="84" customWidth="1"/>
    <col min="10522" max="10522" width="9" style="84" customWidth="1"/>
    <col min="10523" max="10523" width="9.28515625" style="84" customWidth="1"/>
    <col min="10524" max="10524" width="6.85546875" style="84" customWidth="1"/>
    <col min="10525" max="10749" width="9.140625" style="84"/>
    <col min="10750" max="10750" width="19.28515625" style="84" customWidth="1"/>
    <col min="10751" max="10751" width="9.7109375" style="84" customWidth="1"/>
    <col min="10752" max="10752" width="9.42578125" style="84" customWidth="1"/>
    <col min="10753" max="10753" width="8.7109375" style="84" customWidth="1"/>
    <col min="10754" max="10755" width="9.42578125" style="84" customWidth="1"/>
    <col min="10756" max="10756" width="7.7109375" style="84" customWidth="1"/>
    <col min="10757" max="10757" width="8.85546875" style="84" customWidth="1"/>
    <col min="10758" max="10758" width="8.7109375" style="84" customWidth="1"/>
    <col min="10759" max="10759" width="7.7109375" style="84" customWidth="1"/>
    <col min="10760" max="10761" width="8.140625" style="84" customWidth="1"/>
    <col min="10762" max="10762" width="6.42578125" style="84" customWidth="1"/>
    <col min="10763" max="10764" width="7.42578125" style="84" customWidth="1"/>
    <col min="10765" max="10765" width="6.28515625" style="84" customWidth="1"/>
    <col min="10766" max="10766" width="7.7109375" style="84" customWidth="1"/>
    <col min="10767" max="10767" width="7.28515625" style="84" customWidth="1"/>
    <col min="10768" max="10768" width="7.5703125" style="84" customWidth="1"/>
    <col min="10769" max="10769" width="8.28515625" style="84" customWidth="1"/>
    <col min="10770" max="10770" width="8.42578125" style="84" customWidth="1"/>
    <col min="10771" max="10771" width="7.28515625" style="84" customWidth="1"/>
    <col min="10772" max="10773" width="9.140625" style="84" customWidth="1"/>
    <col min="10774" max="10774" width="8" style="84" customWidth="1"/>
    <col min="10775" max="10776" width="9.140625" style="84" customWidth="1"/>
    <col min="10777" max="10777" width="8" style="84" customWidth="1"/>
    <col min="10778" max="10778" width="9" style="84" customWidth="1"/>
    <col min="10779" max="10779" width="9.28515625" style="84" customWidth="1"/>
    <col min="10780" max="10780" width="6.85546875" style="84" customWidth="1"/>
    <col min="10781" max="11005" width="9.140625" style="84"/>
    <col min="11006" max="11006" width="19.28515625" style="84" customWidth="1"/>
    <col min="11007" max="11007" width="9.7109375" style="84" customWidth="1"/>
    <col min="11008" max="11008" width="9.42578125" style="84" customWidth="1"/>
    <col min="11009" max="11009" width="8.7109375" style="84" customWidth="1"/>
    <col min="11010" max="11011" width="9.42578125" style="84" customWidth="1"/>
    <col min="11012" max="11012" width="7.7109375" style="84" customWidth="1"/>
    <col min="11013" max="11013" width="8.85546875" style="84" customWidth="1"/>
    <col min="11014" max="11014" width="8.7109375" style="84" customWidth="1"/>
    <col min="11015" max="11015" width="7.7109375" style="84" customWidth="1"/>
    <col min="11016" max="11017" width="8.140625" style="84" customWidth="1"/>
    <col min="11018" max="11018" width="6.42578125" style="84" customWidth="1"/>
    <col min="11019" max="11020" width="7.42578125" style="84" customWidth="1"/>
    <col min="11021" max="11021" width="6.28515625" style="84" customWidth="1"/>
    <col min="11022" max="11022" width="7.7109375" style="84" customWidth="1"/>
    <col min="11023" max="11023" width="7.28515625" style="84" customWidth="1"/>
    <col min="11024" max="11024" width="7.5703125" style="84" customWidth="1"/>
    <col min="11025" max="11025" width="8.28515625" style="84" customWidth="1"/>
    <col min="11026" max="11026" width="8.42578125" style="84" customWidth="1"/>
    <col min="11027" max="11027" width="7.28515625" style="84" customWidth="1"/>
    <col min="11028" max="11029" width="9.140625" style="84" customWidth="1"/>
    <col min="11030" max="11030" width="8" style="84" customWidth="1"/>
    <col min="11031" max="11032" width="9.140625" style="84" customWidth="1"/>
    <col min="11033" max="11033" width="8" style="84" customWidth="1"/>
    <col min="11034" max="11034" width="9" style="84" customWidth="1"/>
    <col min="11035" max="11035" width="9.28515625" style="84" customWidth="1"/>
    <col min="11036" max="11036" width="6.85546875" style="84" customWidth="1"/>
    <col min="11037" max="11261" width="9.140625" style="84"/>
    <col min="11262" max="11262" width="19.28515625" style="84" customWidth="1"/>
    <col min="11263" max="11263" width="9.7109375" style="84" customWidth="1"/>
    <col min="11264" max="11264" width="9.42578125" style="84" customWidth="1"/>
    <col min="11265" max="11265" width="8.7109375" style="84" customWidth="1"/>
    <col min="11266" max="11267" width="9.42578125" style="84" customWidth="1"/>
    <col min="11268" max="11268" width="7.7109375" style="84" customWidth="1"/>
    <col min="11269" max="11269" width="8.85546875" style="84" customWidth="1"/>
    <col min="11270" max="11270" width="8.7109375" style="84" customWidth="1"/>
    <col min="11271" max="11271" width="7.7109375" style="84" customWidth="1"/>
    <col min="11272" max="11273" width="8.140625" style="84" customWidth="1"/>
    <col min="11274" max="11274" width="6.42578125" style="84" customWidth="1"/>
    <col min="11275" max="11276" width="7.42578125" style="84" customWidth="1"/>
    <col min="11277" max="11277" width="6.28515625" style="84" customWidth="1"/>
    <col min="11278" max="11278" width="7.7109375" style="84" customWidth="1"/>
    <col min="11279" max="11279" width="7.28515625" style="84" customWidth="1"/>
    <col min="11280" max="11280" width="7.5703125" style="84" customWidth="1"/>
    <col min="11281" max="11281" width="8.28515625" style="84" customWidth="1"/>
    <col min="11282" max="11282" width="8.42578125" style="84" customWidth="1"/>
    <col min="11283" max="11283" width="7.28515625" style="84" customWidth="1"/>
    <col min="11284" max="11285" width="9.140625" style="84" customWidth="1"/>
    <col min="11286" max="11286" width="8" style="84" customWidth="1"/>
    <col min="11287" max="11288" width="9.140625" style="84" customWidth="1"/>
    <col min="11289" max="11289" width="8" style="84" customWidth="1"/>
    <col min="11290" max="11290" width="9" style="84" customWidth="1"/>
    <col min="11291" max="11291" width="9.28515625" style="84" customWidth="1"/>
    <col min="11292" max="11292" width="6.85546875" style="84" customWidth="1"/>
    <col min="11293" max="11517" width="9.140625" style="84"/>
    <col min="11518" max="11518" width="19.28515625" style="84" customWidth="1"/>
    <col min="11519" max="11519" width="9.7109375" style="84" customWidth="1"/>
    <col min="11520" max="11520" width="9.42578125" style="84" customWidth="1"/>
    <col min="11521" max="11521" width="8.7109375" style="84" customWidth="1"/>
    <col min="11522" max="11523" width="9.42578125" style="84" customWidth="1"/>
    <col min="11524" max="11524" width="7.7109375" style="84" customWidth="1"/>
    <col min="11525" max="11525" width="8.85546875" style="84" customWidth="1"/>
    <col min="11526" max="11526" width="8.7109375" style="84" customWidth="1"/>
    <col min="11527" max="11527" width="7.7109375" style="84" customWidth="1"/>
    <col min="11528" max="11529" width="8.140625" style="84" customWidth="1"/>
    <col min="11530" max="11530" width="6.42578125" style="84" customWidth="1"/>
    <col min="11531" max="11532" width="7.42578125" style="84" customWidth="1"/>
    <col min="11533" max="11533" width="6.28515625" style="84" customWidth="1"/>
    <col min="11534" max="11534" width="7.7109375" style="84" customWidth="1"/>
    <col min="11535" max="11535" width="7.28515625" style="84" customWidth="1"/>
    <col min="11536" max="11536" width="7.5703125" style="84" customWidth="1"/>
    <col min="11537" max="11537" width="8.28515625" style="84" customWidth="1"/>
    <col min="11538" max="11538" width="8.42578125" style="84" customWidth="1"/>
    <col min="11539" max="11539" width="7.28515625" style="84" customWidth="1"/>
    <col min="11540" max="11541" width="9.140625" style="84" customWidth="1"/>
    <col min="11542" max="11542" width="8" style="84" customWidth="1"/>
    <col min="11543" max="11544" width="9.140625" style="84" customWidth="1"/>
    <col min="11545" max="11545" width="8" style="84" customWidth="1"/>
    <col min="11546" max="11546" width="9" style="84" customWidth="1"/>
    <col min="11547" max="11547" width="9.28515625" style="84" customWidth="1"/>
    <col min="11548" max="11548" width="6.85546875" style="84" customWidth="1"/>
    <col min="11549" max="11773" width="9.140625" style="84"/>
    <col min="11774" max="11774" width="19.28515625" style="84" customWidth="1"/>
    <col min="11775" max="11775" width="9.7109375" style="84" customWidth="1"/>
    <col min="11776" max="11776" width="9.42578125" style="84" customWidth="1"/>
    <col min="11777" max="11777" width="8.7109375" style="84" customWidth="1"/>
    <col min="11778" max="11779" width="9.42578125" style="84" customWidth="1"/>
    <col min="11780" max="11780" width="7.7109375" style="84" customWidth="1"/>
    <col min="11781" max="11781" width="8.85546875" style="84" customWidth="1"/>
    <col min="11782" max="11782" width="8.7109375" style="84" customWidth="1"/>
    <col min="11783" max="11783" width="7.7109375" style="84" customWidth="1"/>
    <col min="11784" max="11785" width="8.140625" style="84" customWidth="1"/>
    <col min="11786" max="11786" width="6.42578125" style="84" customWidth="1"/>
    <col min="11787" max="11788" width="7.42578125" style="84" customWidth="1"/>
    <col min="11789" max="11789" width="6.28515625" style="84" customWidth="1"/>
    <col min="11790" max="11790" width="7.7109375" style="84" customWidth="1"/>
    <col min="11791" max="11791" width="7.28515625" style="84" customWidth="1"/>
    <col min="11792" max="11792" width="7.5703125" style="84" customWidth="1"/>
    <col min="11793" max="11793" width="8.28515625" style="84" customWidth="1"/>
    <col min="11794" max="11794" width="8.42578125" style="84" customWidth="1"/>
    <col min="11795" max="11795" width="7.28515625" style="84" customWidth="1"/>
    <col min="11796" max="11797" width="9.140625" style="84" customWidth="1"/>
    <col min="11798" max="11798" width="8" style="84" customWidth="1"/>
    <col min="11799" max="11800" width="9.140625" style="84" customWidth="1"/>
    <col min="11801" max="11801" width="8" style="84" customWidth="1"/>
    <col min="11802" max="11802" width="9" style="84" customWidth="1"/>
    <col min="11803" max="11803" width="9.28515625" style="84" customWidth="1"/>
    <col min="11804" max="11804" width="6.85546875" style="84" customWidth="1"/>
    <col min="11805" max="12029" width="9.140625" style="84"/>
    <col min="12030" max="12030" width="19.28515625" style="84" customWidth="1"/>
    <col min="12031" max="12031" width="9.7109375" style="84" customWidth="1"/>
    <col min="12032" max="12032" width="9.42578125" style="84" customWidth="1"/>
    <col min="12033" max="12033" width="8.7109375" style="84" customWidth="1"/>
    <col min="12034" max="12035" width="9.42578125" style="84" customWidth="1"/>
    <col min="12036" max="12036" width="7.7109375" style="84" customWidth="1"/>
    <col min="12037" max="12037" width="8.85546875" style="84" customWidth="1"/>
    <col min="12038" max="12038" width="8.7109375" style="84" customWidth="1"/>
    <col min="12039" max="12039" width="7.7109375" style="84" customWidth="1"/>
    <col min="12040" max="12041" width="8.140625" style="84" customWidth="1"/>
    <col min="12042" max="12042" width="6.42578125" style="84" customWidth="1"/>
    <col min="12043" max="12044" width="7.42578125" style="84" customWidth="1"/>
    <col min="12045" max="12045" width="6.28515625" style="84" customWidth="1"/>
    <col min="12046" max="12046" width="7.7109375" style="84" customWidth="1"/>
    <col min="12047" max="12047" width="7.28515625" style="84" customWidth="1"/>
    <col min="12048" max="12048" width="7.5703125" style="84" customWidth="1"/>
    <col min="12049" max="12049" width="8.28515625" style="84" customWidth="1"/>
    <col min="12050" max="12050" width="8.42578125" style="84" customWidth="1"/>
    <col min="12051" max="12051" width="7.28515625" style="84" customWidth="1"/>
    <col min="12052" max="12053" width="9.140625" style="84" customWidth="1"/>
    <col min="12054" max="12054" width="8" style="84" customWidth="1"/>
    <col min="12055" max="12056" width="9.140625" style="84" customWidth="1"/>
    <col min="12057" max="12057" width="8" style="84" customWidth="1"/>
    <col min="12058" max="12058" width="9" style="84" customWidth="1"/>
    <col min="12059" max="12059" width="9.28515625" style="84" customWidth="1"/>
    <col min="12060" max="12060" width="6.85546875" style="84" customWidth="1"/>
    <col min="12061" max="12285" width="9.140625" style="84"/>
    <col min="12286" max="12286" width="19.28515625" style="84" customWidth="1"/>
    <col min="12287" max="12287" width="9.7109375" style="84" customWidth="1"/>
    <col min="12288" max="12288" width="9.42578125" style="84" customWidth="1"/>
    <col min="12289" max="12289" width="8.7109375" style="84" customWidth="1"/>
    <col min="12290" max="12291" width="9.42578125" style="84" customWidth="1"/>
    <col min="12292" max="12292" width="7.7109375" style="84" customWidth="1"/>
    <col min="12293" max="12293" width="8.85546875" style="84" customWidth="1"/>
    <col min="12294" max="12294" width="8.7109375" style="84" customWidth="1"/>
    <col min="12295" max="12295" width="7.7109375" style="84" customWidth="1"/>
    <col min="12296" max="12297" width="8.140625" style="84" customWidth="1"/>
    <col min="12298" max="12298" width="6.42578125" style="84" customWidth="1"/>
    <col min="12299" max="12300" width="7.42578125" style="84" customWidth="1"/>
    <col min="12301" max="12301" width="6.28515625" style="84" customWidth="1"/>
    <col min="12302" max="12302" width="7.7109375" style="84" customWidth="1"/>
    <col min="12303" max="12303" width="7.28515625" style="84" customWidth="1"/>
    <col min="12304" max="12304" width="7.5703125" style="84" customWidth="1"/>
    <col min="12305" max="12305" width="8.28515625" style="84" customWidth="1"/>
    <col min="12306" max="12306" width="8.42578125" style="84" customWidth="1"/>
    <col min="12307" max="12307" width="7.28515625" style="84" customWidth="1"/>
    <col min="12308" max="12309" width="9.140625" style="84" customWidth="1"/>
    <col min="12310" max="12310" width="8" style="84" customWidth="1"/>
    <col min="12311" max="12312" width="9.140625" style="84" customWidth="1"/>
    <col min="12313" max="12313" width="8" style="84" customWidth="1"/>
    <col min="12314" max="12314" width="9" style="84" customWidth="1"/>
    <col min="12315" max="12315" width="9.28515625" style="84" customWidth="1"/>
    <col min="12316" max="12316" width="6.85546875" style="84" customWidth="1"/>
    <col min="12317" max="12541" width="9.140625" style="84"/>
    <col min="12542" max="12542" width="19.28515625" style="84" customWidth="1"/>
    <col min="12543" max="12543" width="9.7109375" style="84" customWidth="1"/>
    <col min="12544" max="12544" width="9.42578125" style="84" customWidth="1"/>
    <col min="12545" max="12545" width="8.7109375" style="84" customWidth="1"/>
    <col min="12546" max="12547" width="9.42578125" style="84" customWidth="1"/>
    <col min="12548" max="12548" width="7.7109375" style="84" customWidth="1"/>
    <col min="12549" max="12549" width="8.85546875" style="84" customWidth="1"/>
    <col min="12550" max="12550" width="8.7109375" style="84" customWidth="1"/>
    <col min="12551" max="12551" width="7.7109375" style="84" customWidth="1"/>
    <col min="12552" max="12553" width="8.140625" style="84" customWidth="1"/>
    <col min="12554" max="12554" width="6.42578125" style="84" customWidth="1"/>
    <col min="12555" max="12556" width="7.42578125" style="84" customWidth="1"/>
    <col min="12557" max="12557" width="6.28515625" style="84" customWidth="1"/>
    <col min="12558" max="12558" width="7.7109375" style="84" customWidth="1"/>
    <col min="12559" max="12559" width="7.28515625" style="84" customWidth="1"/>
    <col min="12560" max="12560" width="7.5703125" style="84" customWidth="1"/>
    <col min="12561" max="12561" width="8.28515625" style="84" customWidth="1"/>
    <col min="12562" max="12562" width="8.42578125" style="84" customWidth="1"/>
    <col min="12563" max="12563" width="7.28515625" style="84" customWidth="1"/>
    <col min="12564" max="12565" width="9.140625" style="84" customWidth="1"/>
    <col min="12566" max="12566" width="8" style="84" customWidth="1"/>
    <col min="12567" max="12568" width="9.140625" style="84" customWidth="1"/>
    <col min="12569" max="12569" width="8" style="84" customWidth="1"/>
    <col min="12570" max="12570" width="9" style="84" customWidth="1"/>
    <col min="12571" max="12571" width="9.28515625" style="84" customWidth="1"/>
    <col min="12572" max="12572" width="6.85546875" style="84" customWidth="1"/>
    <col min="12573" max="12797" width="9.140625" style="84"/>
    <col min="12798" max="12798" width="19.28515625" style="84" customWidth="1"/>
    <col min="12799" max="12799" width="9.7109375" style="84" customWidth="1"/>
    <col min="12800" max="12800" width="9.42578125" style="84" customWidth="1"/>
    <col min="12801" max="12801" width="8.7109375" style="84" customWidth="1"/>
    <col min="12802" max="12803" width="9.42578125" style="84" customWidth="1"/>
    <col min="12804" max="12804" width="7.7109375" style="84" customWidth="1"/>
    <col min="12805" max="12805" width="8.85546875" style="84" customWidth="1"/>
    <col min="12806" max="12806" width="8.7109375" style="84" customWidth="1"/>
    <col min="12807" max="12807" width="7.7109375" style="84" customWidth="1"/>
    <col min="12808" max="12809" width="8.140625" style="84" customWidth="1"/>
    <col min="12810" max="12810" width="6.42578125" style="84" customWidth="1"/>
    <col min="12811" max="12812" width="7.42578125" style="84" customWidth="1"/>
    <col min="12813" max="12813" width="6.28515625" style="84" customWidth="1"/>
    <col min="12814" max="12814" width="7.7109375" style="84" customWidth="1"/>
    <col min="12815" max="12815" width="7.28515625" style="84" customWidth="1"/>
    <col min="12816" max="12816" width="7.5703125" style="84" customWidth="1"/>
    <col min="12817" max="12817" width="8.28515625" style="84" customWidth="1"/>
    <col min="12818" max="12818" width="8.42578125" style="84" customWidth="1"/>
    <col min="12819" max="12819" width="7.28515625" style="84" customWidth="1"/>
    <col min="12820" max="12821" width="9.140625" style="84" customWidth="1"/>
    <col min="12822" max="12822" width="8" style="84" customWidth="1"/>
    <col min="12823" max="12824" width="9.140625" style="84" customWidth="1"/>
    <col min="12825" max="12825" width="8" style="84" customWidth="1"/>
    <col min="12826" max="12826" width="9" style="84" customWidth="1"/>
    <col min="12827" max="12827" width="9.28515625" style="84" customWidth="1"/>
    <col min="12828" max="12828" width="6.85546875" style="84" customWidth="1"/>
    <col min="12829" max="13053" width="9.140625" style="84"/>
    <col min="13054" max="13054" width="19.28515625" style="84" customWidth="1"/>
    <col min="13055" max="13055" width="9.7109375" style="84" customWidth="1"/>
    <col min="13056" max="13056" width="9.42578125" style="84" customWidth="1"/>
    <col min="13057" max="13057" width="8.7109375" style="84" customWidth="1"/>
    <col min="13058" max="13059" width="9.42578125" style="84" customWidth="1"/>
    <col min="13060" max="13060" width="7.7109375" style="84" customWidth="1"/>
    <col min="13061" max="13061" width="8.85546875" style="84" customWidth="1"/>
    <col min="13062" max="13062" width="8.7109375" style="84" customWidth="1"/>
    <col min="13063" max="13063" width="7.7109375" style="84" customWidth="1"/>
    <col min="13064" max="13065" width="8.140625" style="84" customWidth="1"/>
    <col min="13066" max="13066" width="6.42578125" style="84" customWidth="1"/>
    <col min="13067" max="13068" width="7.42578125" style="84" customWidth="1"/>
    <col min="13069" max="13069" width="6.28515625" style="84" customWidth="1"/>
    <col min="13070" max="13070" width="7.7109375" style="84" customWidth="1"/>
    <col min="13071" max="13071" width="7.28515625" style="84" customWidth="1"/>
    <col min="13072" max="13072" width="7.5703125" style="84" customWidth="1"/>
    <col min="13073" max="13073" width="8.28515625" style="84" customWidth="1"/>
    <col min="13074" max="13074" width="8.42578125" style="84" customWidth="1"/>
    <col min="13075" max="13075" width="7.28515625" style="84" customWidth="1"/>
    <col min="13076" max="13077" width="9.140625" style="84" customWidth="1"/>
    <col min="13078" max="13078" width="8" style="84" customWidth="1"/>
    <col min="13079" max="13080" width="9.140625" style="84" customWidth="1"/>
    <col min="13081" max="13081" width="8" style="84" customWidth="1"/>
    <col min="13082" max="13082" width="9" style="84" customWidth="1"/>
    <col min="13083" max="13083" width="9.28515625" style="84" customWidth="1"/>
    <col min="13084" max="13084" width="6.85546875" style="84" customWidth="1"/>
    <col min="13085" max="13309" width="9.140625" style="84"/>
    <col min="13310" max="13310" width="19.28515625" style="84" customWidth="1"/>
    <col min="13311" max="13311" width="9.7109375" style="84" customWidth="1"/>
    <col min="13312" max="13312" width="9.42578125" style="84" customWidth="1"/>
    <col min="13313" max="13313" width="8.7109375" style="84" customWidth="1"/>
    <col min="13314" max="13315" width="9.42578125" style="84" customWidth="1"/>
    <col min="13316" max="13316" width="7.7109375" style="84" customWidth="1"/>
    <col min="13317" max="13317" width="8.85546875" style="84" customWidth="1"/>
    <col min="13318" max="13318" width="8.7109375" style="84" customWidth="1"/>
    <col min="13319" max="13319" width="7.7109375" style="84" customWidth="1"/>
    <col min="13320" max="13321" width="8.140625" style="84" customWidth="1"/>
    <col min="13322" max="13322" width="6.42578125" style="84" customWidth="1"/>
    <col min="13323" max="13324" width="7.42578125" style="84" customWidth="1"/>
    <col min="13325" max="13325" width="6.28515625" style="84" customWidth="1"/>
    <col min="13326" max="13326" width="7.7109375" style="84" customWidth="1"/>
    <col min="13327" max="13327" width="7.28515625" style="84" customWidth="1"/>
    <col min="13328" max="13328" width="7.5703125" style="84" customWidth="1"/>
    <col min="13329" max="13329" width="8.28515625" style="84" customWidth="1"/>
    <col min="13330" max="13330" width="8.42578125" style="84" customWidth="1"/>
    <col min="13331" max="13331" width="7.28515625" style="84" customWidth="1"/>
    <col min="13332" max="13333" width="9.140625" style="84" customWidth="1"/>
    <col min="13334" max="13334" width="8" style="84" customWidth="1"/>
    <col min="13335" max="13336" width="9.140625" style="84" customWidth="1"/>
    <col min="13337" max="13337" width="8" style="84" customWidth="1"/>
    <col min="13338" max="13338" width="9" style="84" customWidth="1"/>
    <col min="13339" max="13339" width="9.28515625" style="84" customWidth="1"/>
    <col min="13340" max="13340" width="6.85546875" style="84" customWidth="1"/>
    <col min="13341" max="13565" width="9.140625" style="84"/>
    <col min="13566" max="13566" width="19.28515625" style="84" customWidth="1"/>
    <col min="13567" max="13567" width="9.7109375" style="84" customWidth="1"/>
    <col min="13568" max="13568" width="9.42578125" style="84" customWidth="1"/>
    <col min="13569" max="13569" width="8.7109375" style="84" customWidth="1"/>
    <col min="13570" max="13571" width="9.42578125" style="84" customWidth="1"/>
    <col min="13572" max="13572" width="7.7109375" style="84" customWidth="1"/>
    <col min="13573" max="13573" width="8.85546875" style="84" customWidth="1"/>
    <col min="13574" max="13574" width="8.7109375" style="84" customWidth="1"/>
    <col min="13575" max="13575" width="7.7109375" style="84" customWidth="1"/>
    <col min="13576" max="13577" width="8.140625" style="84" customWidth="1"/>
    <col min="13578" max="13578" width="6.42578125" style="84" customWidth="1"/>
    <col min="13579" max="13580" width="7.42578125" style="84" customWidth="1"/>
    <col min="13581" max="13581" width="6.28515625" style="84" customWidth="1"/>
    <col min="13582" max="13582" width="7.7109375" style="84" customWidth="1"/>
    <col min="13583" max="13583" width="7.28515625" style="84" customWidth="1"/>
    <col min="13584" max="13584" width="7.5703125" style="84" customWidth="1"/>
    <col min="13585" max="13585" width="8.28515625" style="84" customWidth="1"/>
    <col min="13586" max="13586" width="8.42578125" style="84" customWidth="1"/>
    <col min="13587" max="13587" width="7.28515625" style="84" customWidth="1"/>
    <col min="13588" max="13589" width="9.140625" style="84" customWidth="1"/>
    <col min="13590" max="13590" width="8" style="84" customWidth="1"/>
    <col min="13591" max="13592" width="9.140625" style="84" customWidth="1"/>
    <col min="13593" max="13593" width="8" style="84" customWidth="1"/>
    <col min="13594" max="13594" width="9" style="84" customWidth="1"/>
    <col min="13595" max="13595" width="9.28515625" style="84" customWidth="1"/>
    <col min="13596" max="13596" width="6.85546875" style="84" customWidth="1"/>
    <col min="13597" max="13821" width="9.140625" style="84"/>
    <col min="13822" max="13822" width="19.28515625" style="84" customWidth="1"/>
    <col min="13823" max="13823" width="9.7109375" style="84" customWidth="1"/>
    <col min="13824" max="13824" width="9.42578125" style="84" customWidth="1"/>
    <col min="13825" max="13825" width="8.7109375" style="84" customWidth="1"/>
    <col min="13826" max="13827" width="9.42578125" style="84" customWidth="1"/>
    <col min="13828" max="13828" width="7.7109375" style="84" customWidth="1"/>
    <col min="13829" max="13829" width="8.85546875" style="84" customWidth="1"/>
    <col min="13830" max="13830" width="8.7109375" style="84" customWidth="1"/>
    <col min="13831" max="13831" width="7.7109375" style="84" customWidth="1"/>
    <col min="13832" max="13833" width="8.140625" style="84" customWidth="1"/>
    <col min="13834" max="13834" width="6.42578125" style="84" customWidth="1"/>
    <col min="13835" max="13836" width="7.42578125" style="84" customWidth="1"/>
    <col min="13837" max="13837" width="6.28515625" style="84" customWidth="1"/>
    <col min="13838" max="13838" width="7.7109375" style="84" customWidth="1"/>
    <col min="13839" max="13839" width="7.28515625" style="84" customWidth="1"/>
    <col min="13840" max="13840" width="7.5703125" style="84" customWidth="1"/>
    <col min="13841" max="13841" width="8.28515625" style="84" customWidth="1"/>
    <col min="13842" max="13842" width="8.42578125" style="84" customWidth="1"/>
    <col min="13843" max="13843" width="7.28515625" style="84" customWidth="1"/>
    <col min="13844" max="13845" width="9.140625" style="84" customWidth="1"/>
    <col min="13846" max="13846" width="8" style="84" customWidth="1"/>
    <col min="13847" max="13848" width="9.140625" style="84" customWidth="1"/>
    <col min="13849" max="13849" width="8" style="84" customWidth="1"/>
    <col min="13850" max="13850" width="9" style="84" customWidth="1"/>
    <col min="13851" max="13851" width="9.28515625" style="84" customWidth="1"/>
    <col min="13852" max="13852" width="6.85546875" style="84" customWidth="1"/>
    <col min="13853" max="14077" width="9.140625" style="84"/>
    <col min="14078" max="14078" width="19.28515625" style="84" customWidth="1"/>
    <col min="14079" max="14079" width="9.7109375" style="84" customWidth="1"/>
    <col min="14080" max="14080" width="9.42578125" style="84" customWidth="1"/>
    <col min="14081" max="14081" width="8.7109375" style="84" customWidth="1"/>
    <col min="14082" max="14083" width="9.42578125" style="84" customWidth="1"/>
    <col min="14084" max="14084" width="7.7109375" style="84" customWidth="1"/>
    <col min="14085" max="14085" width="8.85546875" style="84" customWidth="1"/>
    <col min="14086" max="14086" width="8.7109375" style="84" customWidth="1"/>
    <col min="14087" max="14087" width="7.7109375" style="84" customWidth="1"/>
    <col min="14088" max="14089" width="8.140625" style="84" customWidth="1"/>
    <col min="14090" max="14090" width="6.42578125" style="84" customWidth="1"/>
    <col min="14091" max="14092" width="7.42578125" style="84" customWidth="1"/>
    <col min="14093" max="14093" width="6.28515625" style="84" customWidth="1"/>
    <col min="14094" max="14094" width="7.7109375" style="84" customWidth="1"/>
    <col min="14095" max="14095" width="7.28515625" style="84" customWidth="1"/>
    <col min="14096" max="14096" width="7.5703125" style="84" customWidth="1"/>
    <col min="14097" max="14097" width="8.28515625" style="84" customWidth="1"/>
    <col min="14098" max="14098" width="8.42578125" style="84" customWidth="1"/>
    <col min="14099" max="14099" width="7.28515625" style="84" customWidth="1"/>
    <col min="14100" max="14101" width="9.140625" style="84" customWidth="1"/>
    <col min="14102" max="14102" width="8" style="84" customWidth="1"/>
    <col min="14103" max="14104" width="9.140625" style="84" customWidth="1"/>
    <col min="14105" max="14105" width="8" style="84" customWidth="1"/>
    <col min="14106" max="14106" width="9" style="84" customWidth="1"/>
    <col min="14107" max="14107" width="9.28515625" style="84" customWidth="1"/>
    <col min="14108" max="14108" width="6.85546875" style="84" customWidth="1"/>
    <col min="14109" max="14333" width="9.140625" style="84"/>
    <col min="14334" max="14334" width="19.28515625" style="84" customWidth="1"/>
    <col min="14335" max="14335" width="9.7109375" style="84" customWidth="1"/>
    <col min="14336" max="14336" width="9.42578125" style="84" customWidth="1"/>
    <col min="14337" max="14337" width="8.7109375" style="84" customWidth="1"/>
    <col min="14338" max="14339" width="9.42578125" style="84" customWidth="1"/>
    <col min="14340" max="14340" width="7.7109375" style="84" customWidth="1"/>
    <col min="14341" max="14341" width="8.85546875" style="84" customWidth="1"/>
    <col min="14342" max="14342" width="8.7109375" style="84" customWidth="1"/>
    <col min="14343" max="14343" width="7.7109375" style="84" customWidth="1"/>
    <col min="14344" max="14345" width="8.140625" style="84" customWidth="1"/>
    <col min="14346" max="14346" width="6.42578125" style="84" customWidth="1"/>
    <col min="14347" max="14348" width="7.42578125" style="84" customWidth="1"/>
    <col min="14349" max="14349" width="6.28515625" style="84" customWidth="1"/>
    <col min="14350" max="14350" width="7.7109375" style="84" customWidth="1"/>
    <col min="14351" max="14351" width="7.28515625" style="84" customWidth="1"/>
    <col min="14352" max="14352" width="7.5703125" style="84" customWidth="1"/>
    <col min="14353" max="14353" width="8.28515625" style="84" customWidth="1"/>
    <col min="14354" max="14354" width="8.42578125" style="84" customWidth="1"/>
    <col min="14355" max="14355" width="7.28515625" style="84" customWidth="1"/>
    <col min="14356" max="14357" width="9.140625" style="84" customWidth="1"/>
    <col min="14358" max="14358" width="8" style="84" customWidth="1"/>
    <col min="14359" max="14360" width="9.140625" style="84" customWidth="1"/>
    <col min="14361" max="14361" width="8" style="84" customWidth="1"/>
    <col min="14362" max="14362" width="9" style="84" customWidth="1"/>
    <col min="14363" max="14363" width="9.28515625" style="84" customWidth="1"/>
    <col min="14364" max="14364" width="6.85546875" style="84" customWidth="1"/>
    <col min="14365" max="14589" width="9.140625" style="84"/>
    <col min="14590" max="14590" width="19.28515625" style="84" customWidth="1"/>
    <col min="14591" max="14591" width="9.7109375" style="84" customWidth="1"/>
    <col min="14592" max="14592" width="9.42578125" style="84" customWidth="1"/>
    <col min="14593" max="14593" width="8.7109375" style="84" customWidth="1"/>
    <col min="14594" max="14595" width="9.42578125" style="84" customWidth="1"/>
    <col min="14596" max="14596" width="7.7109375" style="84" customWidth="1"/>
    <col min="14597" max="14597" width="8.85546875" style="84" customWidth="1"/>
    <col min="14598" max="14598" width="8.7109375" style="84" customWidth="1"/>
    <col min="14599" max="14599" width="7.7109375" style="84" customWidth="1"/>
    <col min="14600" max="14601" width="8.140625" style="84" customWidth="1"/>
    <col min="14602" max="14602" width="6.42578125" style="84" customWidth="1"/>
    <col min="14603" max="14604" width="7.42578125" style="84" customWidth="1"/>
    <col min="14605" max="14605" width="6.28515625" style="84" customWidth="1"/>
    <col min="14606" max="14606" width="7.7109375" style="84" customWidth="1"/>
    <col min="14607" max="14607" width="7.28515625" style="84" customWidth="1"/>
    <col min="14608" max="14608" width="7.5703125" style="84" customWidth="1"/>
    <col min="14609" max="14609" width="8.28515625" style="84" customWidth="1"/>
    <col min="14610" max="14610" width="8.42578125" style="84" customWidth="1"/>
    <col min="14611" max="14611" width="7.28515625" style="84" customWidth="1"/>
    <col min="14612" max="14613" width="9.140625" style="84" customWidth="1"/>
    <col min="14614" max="14614" width="8" style="84" customWidth="1"/>
    <col min="14615" max="14616" width="9.140625" style="84" customWidth="1"/>
    <col min="14617" max="14617" width="8" style="84" customWidth="1"/>
    <col min="14618" max="14618" width="9" style="84" customWidth="1"/>
    <col min="14619" max="14619" width="9.28515625" style="84" customWidth="1"/>
    <col min="14620" max="14620" width="6.85546875" style="84" customWidth="1"/>
    <col min="14621" max="14845" width="9.140625" style="84"/>
    <col min="14846" max="14846" width="19.28515625" style="84" customWidth="1"/>
    <col min="14847" max="14847" width="9.7109375" style="84" customWidth="1"/>
    <col min="14848" max="14848" width="9.42578125" style="84" customWidth="1"/>
    <col min="14849" max="14849" width="8.7109375" style="84" customWidth="1"/>
    <col min="14850" max="14851" width="9.42578125" style="84" customWidth="1"/>
    <col min="14852" max="14852" width="7.7109375" style="84" customWidth="1"/>
    <col min="14853" max="14853" width="8.85546875" style="84" customWidth="1"/>
    <col min="14854" max="14854" width="8.7109375" style="84" customWidth="1"/>
    <col min="14855" max="14855" width="7.7109375" style="84" customWidth="1"/>
    <col min="14856" max="14857" width="8.140625" style="84" customWidth="1"/>
    <col min="14858" max="14858" width="6.42578125" style="84" customWidth="1"/>
    <col min="14859" max="14860" width="7.42578125" style="84" customWidth="1"/>
    <col min="14861" max="14861" width="6.28515625" style="84" customWidth="1"/>
    <col min="14862" max="14862" width="7.7109375" style="84" customWidth="1"/>
    <col min="14863" max="14863" width="7.28515625" style="84" customWidth="1"/>
    <col min="14864" max="14864" width="7.5703125" style="84" customWidth="1"/>
    <col min="14865" max="14865" width="8.28515625" style="84" customWidth="1"/>
    <col min="14866" max="14866" width="8.42578125" style="84" customWidth="1"/>
    <col min="14867" max="14867" width="7.28515625" style="84" customWidth="1"/>
    <col min="14868" max="14869" width="9.140625" style="84" customWidth="1"/>
    <col min="14870" max="14870" width="8" style="84" customWidth="1"/>
    <col min="14871" max="14872" width="9.140625" style="84" customWidth="1"/>
    <col min="14873" max="14873" width="8" style="84" customWidth="1"/>
    <col min="14874" max="14874" width="9" style="84" customWidth="1"/>
    <col min="14875" max="14875" width="9.28515625" style="84" customWidth="1"/>
    <col min="14876" max="14876" width="6.85546875" style="84" customWidth="1"/>
    <col min="14877" max="15101" width="9.140625" style="84"/>
    <col min="15102" max="15102" width="19.28515625" style="84" customWidth="1"/>
    <col min="15103" max="15103" width="9.7109375" style="84" customWidth="1"/>
    <col min="15104" max="15104" width="9.42578125" style="84" customWidth="1"/>
    <col min="15105" max="15105" width="8.7109375" style="84" customWidth="1"/>
    <col min="15106" max="15107" width="9.42578125" style="84" customWidth="1"/>
    <col min="15108" max="15108" width="7.7109375" style="84" customWidth="1"/>
    <col min="15109" max="15109" width="8.85546875" style="84" customWidth="1"/>
    <col min="15110" max="15110" width="8.7109375" style="84" customWidth="1"/>
    <col min="15111" max="15111" width="7.7109375" style="84" customWidth="1"/>
    <col min="15112" max="15113" width="8.140625" style="84" customWidth="1"/>
    <col min="15114" max="15114" width="6.42578125" style="84" customWidth="1"/>
    <col min="15115" max="15116" width="7.42578125" style="84" customWidth="1"/>
    <col min="15117" max="15117" width="6.28515625" style="84" customWidth="1"/>
    <col min="15118" max="15118" width="7.7109375" style="84" customWidth="1"/>
    <col min="15119" max="15119" width="7.28515625" style="84" customWidth="1"/>
    <col min="15120" max="15120" width="7.5703125" style="84" customWidth="1"/>
    <col min="15121" max="15121" width="8.28515625" style="84" customWidth="1"/>
    <col min="15122" max="15122" width="8.42578125" style="84" customWidth="1"/>
    <col min="15123" max="15123" width="7.28515625" style="84" customWidth="1"/>
    <col min="15124" max="15125" width="9.140625" style="84" customWidth="1"/>
    <col min="15126" max="15126" width="8" style="84" customWidth="1"/>
    <col min="15127" max="15128" width="9.140625" style="84" customWidth="1"/>
    <col min="15129" max="15129" width="8" style="84" customWidth="1"/>
    <col min="15130" max="15130" width="9" style="84" customWidth="1"/>
    <col min="15131" max="15131" width="9.28515625" style="84" customWidth="1"/>
    <col min="15132" max="15132" width="6.85546875" style="84" customWidth="1"/>
    <col min="15133" max="15357" width="9.140625" style="84"/>
    <col min="15358" max="15358" width="19.28515625" style="84" customWidth="1"/>
    <col min="15359" max="15359" width="9.7109375" style="84" customWidth="1"/>
    <col min="15360" max="15360" width="9.42578125" style="84" customWidth="1"/>
    <col min="15361" max="15361" width="8.7109375" style="84" customWidth="1"/>
    <col min="15362" max="15363" width="9.42578125" style="84" customWidth="1"/>
    <col min="15364" max="15364" width="7.7109375" style="84" customWidth="1"/>
    <col min="15365" max="15365" width="8.85546875" style="84" customWidth="1"/>
    <col min="15366" max="15366" width="8.7109375" style="84" customWidth="1"/>
    <col min="15367" max="15367" width="7.7109375" style="84" customWidth="1"/>
    <col min="15368" max="15369" width="8.140625" style="84" customWidth="1"/>
    <col min="15370" max="15370" width="6.42578125" style="84" customWidth="1"/>
    <col min="15371" max="15372" width="7.42578125" style="84" customWidth="1"/>
    <col min="15373" max="15373" width="6.28515625" style="84" customWidth="1"/>
    <col min="15374" max="15374" width="7.7109375" style="84" customWidth="1"/>
    <col min="15375" max="15375" width="7.28515625" style="84" customWidth="1"/>
    <col min="15376" max="15376" width="7.5703125" style="84" customWidth="1"/>
    <col min="15377" max="15377" width="8.28515625" style="84" customWidth="1"/>
    <col min="15378" max="15378" width="8.42578125" style="84" customWidth="1"/>
    <col min="15379" max="15379" width="7.28515625" style="84" customWidth="1"/>
    <col min="15380" max="15381" width="9.140625" style="84" customWidth="1"/>
    <col min="15382" max="15382" width="8" style="84" customWidth="1"/>
    <col min="15383" max="15384" width="9.140625" style="84" customWidth="1"/>
    <col min="15385" max="15385" width="8" style="84" customWidth="1"/>
    <col min="15386" max="15386" width="9" style="84" customWidth="1"/>
    <col min="15387" max="15387" width="9.28515625" style="84" customWidth="1"/>
    <col min="15388" max="15388" width="6.85546875" style="84" customWidth="1"/>
    <col min="15389" max="15613" width="9.140625" style="84"/>
    <col min="15614" max="15614" width="19.28515625" style="84" customWidth="1"/>
    <col min="15615" max="15615" width="9.7109375" style="84" customWidth="1"/>
    <col min="15616" max="15616" width="9.42578125" style="84" customWidth="1"/>
    <col min="15617" max="15617" width="8.7109375" style="84" customWidth="1"/>
    <col min="15618" max="15619" width="9.42578125" style="84" customWidth="1"/>
    <col min="15620" max="15620" width="7.7109375" style="84" customWidth="1"/>
    <col min="15621" max="15621" width="8.85546875" style="84" customWidth="1"/>
    <col min="15622" max="15622" width="8.7109375" style="84" customWidth="1"/>
    <col min="15623" max="15623" width="7.7109375" style="84" customWidth="1"/>
    <col min="15624" max="15625" width="8.140625" style="84" customWidth="1"/>
    <col min="15626" max="15626" width="6.42578125" style="84" customWidth="1"/>
    <col min="15627" max="15628" width="7.42578125" style="84" customWidth="1"/>
    <col min="15629" max="15629" width="6.28515625" style="84" customWidth="1"/>
    <col min="15630" max="15630" width="7.7109375" style="84" customWidth="1"/>
    <col min="15631" max="15631" width="7.28515625" style="84" customWidth="1"/>
    <col min="15632" max="15632" width="7.5703125" style="84" customWidth="1"/>
    <col min="15633" max="15633" width="8.28515625" style="84" customWidth="1"/>
    <col min="15634" max="15634" width="8.42578125" style="84" customWidth="1"/>
    <col min="15635" max="15635" width="7.28515625" style="84" customWidth="1"/>
    <col min="15636" max="15637" width="9.140625" style="84" customWidth="1"/>
    <col min="15638" max="15638" width="8" style="84" customWidth="1"/>
    <col min="15639" max="15640" width="9.140625" style="84" customWidth="1"/>
    <col min="15641" max="15641" width="8" style="84" customWidth="1"/>
    <col min="15642" max="15642" width="9" style="84" customWidth="1"/>
    <col min="15643" max="15643" width="9.28515625" style="84" customWidth="1"/>
    <col min="15644" max="15644" width="6.85546875" style="84" customWidth="1"/>
    <col min="15645" max="15869" width="9.140625" style="84"/>
    <col min="15870" max="15870" width="19.28515625" style="84" customWidth="1"/>
    <col min="15871" max="15871" width="9.7109375" style="84" customWidth="1"/>
    <col min="15872" max="15872" width="9.42578125" style="84" customWidth="1"/>
    <col min="15873" max="15873" width="8.7109375" style="84" customWidth="1"/>
    <col min="15874" max="15875" width="9.42578125" style="84" customWidth="1"/>
    <col min="15876" max="15876" width="7.7109375" style="84" customWidth="1"/>
    <col min="15877" max="15877" width="8.85546875" style="84" customWidth="1"/>
    <col min="15878" max="15878" width="8.7109375" style="84" customWidth="1"/>
    <col min="15879" max="15879" width="7.7109375" style="84" customWidth="1"/>
    <col min="15880" max="15881" width="8.140625" style="84" customWidth="1"/>
    <col min="15882" max="15882" width="6.42578125" style="84" customWidth="1"/>
    <col min="15883" max="15884" width="7.42578125" style="84" customWidth="1"/>
    <col min="15885" max="15885" width="6.28515625" style="84" customWidth="1"/>
    <col min="15886" max="15886" width="7.7109375" style="84" customWidth="1"/>
    <col min="15887" max="15887" width="7.28515625" style="84" customWidth="1"/>
    <col min="15888" max="15888" width="7.5703125" style="84" customWidth="1"/>
    <col min="15889" max="15889" width="8.28515625" style="84" customWidth="1"/>
    <col min="15890" max="15890" width="8.42578125" style="84" customWidth="1"/>
    <col min="15891" max="15891" width="7.28515625" style="84" customWidth="1"/>
    <col min="15892" max="15893" width="9.140625" style="84" customWidth="1"/>
    <col min="15894" max="15894" width="8" style="84" customWidth="1"/>
    <col min="15895" max="15896" width="9.140625" style="84" customWidth="1"/>
    <col min="15897" max="15897" width="8" style="84" customWidth="1"/>
    <col min="15898" max="15898" width="9" style="84" customWidth="1"/>
    <col min="15899" max="15899" width="9.28515625" style="84" customWidth="1"/>
    <col min="15900" max="15900" width="6.85546875" style="84" customWidth="1"/>
    <col min="15901" max="16125" width="9.140625" style="84"/>
    <col min="16126" max="16126" width="19.28515625" style="84" customWidth="1"/>
    <col min="16127" max="16127" width="9.7109375" style="84" customWidth="1"/>
    <col min="16128" max="16128" width="9.42578125" style="84" customWidth="1"/>
    <col min="16129" max="16129" width="8.7109375" style="84" customWidth="1"/>
    <col min="16130" max="16131" width="9.42578125" style="84" customWidth="1"/>
    <col min="16132" max="16132" width="7.7109375" style="84" customWidth="1"/>
    <col min="16133" max="16133" width="8.85546875" style="84" customWidth="1"/>
    <col min="16134" max="16134" width="8.7109375" style="84" customWidth="1"/>
    <col min="16135" max="16135" width="7.7109375" style="84" customWidth="1"/>
    <col min="16136" max="16137" width="8.140625" style="84" customWidth="1"/>
    <col min="16138" max="16138" width="6.42578125" style="84" customWidth="1"/>
    <col min="16139" max="16140" width="7.42578125" style="84" customWidth="1"/>
    <col min="16141" max="16141" width="6.28515625" style="84" customWidth="1"/>
    <col min="16142" max="16142" width="7.7109375" style="84" customWidth="1"/>
    <col min="16143" max="16143" width="7.28515625" style="84" customWidth="1"/>
    <col min="16144" max="16144" width="7.5703125" style="84" customWidth="1"/>
    <col min="16145" max="16145" width="8.28515625" style="84" customWidth="1"/>
    <col min="16146" max="16146" width="8.42578125" style="84" customWidth="1"/>
    <col min="16147" max="16147" width="7.28515625" style="84" customWidth="1"/>
    <col min="16148" max="16149" width="9.140625" style="84" customWidth="1"/>
    <col min="16150" max="16150" width="8" style="84" customWidth="1"/>
    <col min="16151" max="16152" width="9.140625" style="84" customWidth="1"/>
    <col min="16153" max="16153" width="8" style="84" customWidth="1"/>
    <col min="16154" max="16154" width="9" style="84" customWidth="1"/>
    <col min="16155" max="16155" width="9.28515625" style="84" customWidth="1"/>
    <col min="16156" max="16156" width="6.85546875" style="84" customWidth="1"/>
    <col min="16157" max="16384" width="9.140625" style="84"/>
  </cols>
  <sheetData>
    <row r="1" spans="1:28" ht="6" customHeight="1" x14ac:dyDescent="0.25"/>
    <row r="2" spans="1:28" s="61" customFormat="1" ht="40.5" customHeight="1" x14ac:dyDescent="0.3">
      <c r="A2" s="159"/>
      <c r="B2" s="351" t="s">
        <v>131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98"/>
      <c r="P2" s="58"/>
      <c r="Q2" s="57"/>
      <c r="R2" s="99"/>
      <c r="S2" s="57"/>
      <c r="T2" s="57"/>
      <c r="U2" s="57"/>
      <c r="V2" s="57"/>
      <c r="W2" s="58"/>
      <c r="X2" s="98"/>
      <c r="Y2" s="58"/>
      <c r="AA2" s="62"/>
      <c r="AB2" s="186" t="s">
        <v>26</v>
      </c>
    </row>
    <row r="3" spans="1:28" s="61" customFormat="1" ht="11.45" customHeight="1" x14ac:dyDescent="0.25">
      <c r="E3" s="100"/>
      <c r="F3" s="101"/>
      <c r="G3" s="100"/>
      <c r="H3" s="101"/>
      <c r="I3" s="101"/>
      <c r="J3" s="100"/>
      <c r="K3" s="100"/>
      <c r="P3" s="63" t="s">
        <v>9</v>
      </c>
      <c r="Q3" s="100"/>
      <c r="R3" s="101"/>
      <c r="S3" s="100"/>
      <c r="T3" s="100"/>
      <c r="U3" s="100"/>
      <c r="V3" s="100"/>
      <c r="W3" s="100"/>
      <c r="X3" s="137"/>
      <c r="Y3" s="138"/>
      <c r="Z3" s="138"/>
      <c r="AA3" s="138"/>
      <c r="AB3" s="63" t="s">
        <v>9</v>
      </c>
    </row>
    <row r="4" spans="1:28" s="102" customFormat="1" ht="21.75" customHeight="1" x14ac:dyDescent="0.2">
      <c r="A4" s="315"/>
      <c r="B4" s="327" t="s">
        <v>10</v>
      </c>
      <c r="C4" s="328"/>
      <c r="D4" s="329"/>
      <c r="E4" s="327" t="s">
        <v>24</v>
      </c>
      <c r="F4" s="328"/>
      <c r="G4" s="329"/>
      <c r="H4" s="336" t="s">
        <v>39</v>
      </c>
      <c r="I4" s="336"/>
      <c r="J4" s="336"/>
      <c r="K4" s="327" t="s">
        <v>18</v>
      </c>
      <c r="L4" s="328"/>
      <c r="M4" s="329"/>
      <c r="N4" s="327" t="s">
        <v>25</v>
      </c>
      <c r="O4" s="328"/>
      <c r="P4" s="329"/>
      <c r="Q4" s="327" t="s">
        <v>13</v>
      </c>
      <c r="R4" s="328"/>
      <c r="S4" s="329"/>
      <c r="T4" s="327" t="s">
        <v>19</v>
      </c>
      <c r="U4" s="328"/>
      <c r="V4" s="329"/>
      <c r="W4" s="337" t="s">
        <v>21</v>
      </c>
      <c r="X4" s="338"/>
      <c r="Y4" s="339"/>
      <c r="Z4" s="327" t="s">
        <v>20</v>
      </c>
      <c r="AA4" s="328"/>
      <c r="AB4" s="329"/>
    </row>
    <row r="5" spans="1:28" s="103" customFormat="1" ht="18.75" customHeight="1" x14ac:dyDescent="0.2">
      <c r="A5" s="316"/>
      <c r="B5" s="330"/>
      <c r="C5" s="331"/>
      <c r="D5" s="332"/>
      <c r="E5" s="330"/>
      <c r="F5" s="331"/>
      <c r="G5" s="332"/>
      <c r="H5" s="336"/>
      <c r="I5" s="336"/>
      <c r="J5" s="336"/>
      <c r="K5" s="331"/>
      <c r="L5" s="331"/>
      <c r="M5" s="332"/>
      <c r="N5" s="330"/>
      <c r="O5" s="331"/>
      <c r="P5" s="332"/>
      <c r="Q5" s="330"/>
      <c r="R5" s="331"/>
      <c r="S5" s="332"/>
      <c r="T5" s="330"/>
      <c r="U5" s="331"/>
      <c r="V5" s="332"/>
      <c r="W5" s="340"/>
      <c r="X5" s="341"/>
      <c r="Y5" s="342"/>
      <c r="Z5" s="330"/>
      <c r="AA5" s="331"/>
      <c r="AB5" s="332"/>
    </row>
    <row r="6" spans="1:28" s="103" customFormat="1" ht="17.25" customHeight="1" x14ac:dyDescent="0.2">
      <c r="A6" s="316"/>
      <c r="B6" s="333"/>
      <c r="C6" s="334"/>
      <c r="D6" s="335"/>
      <c r="E6" s="333"/>
      <c r="F6" s="334"/>
      <c r="G6" s="335"/>
      <c r="H6" s="336"/>
      <c r="I6" s="336"/>
      <c r="J6" s="336"/>
      <c r="K6" s="334"/>
      <c r="L6" s="334"/>
      <c r="M6" s="335"/>
      <c r="N6" s="333"/>
      <c r="O6" s="334"/>
      <c r="P6" s="335"/>
      <c r="Q6" s="333"/>
      <c r="R6" s="334"/>
      <c r="S6" s="335"/>
      <c r="T6" s="333"/>
      <c r="U6" s="334"/>
      <c r="V6" s="335"/>
      <c r="W6" s="343"/>
      <c r="X6" s="344"/>
      <c r="Y6" s="345"/>
      <c r="Z6" s="333"/>
      <c r="AA6" s="334"/>
      <c r="AB6" s="335"/>
    </row>
    <row r="7" spans="1:28" s="64" customFormat="1" ht="24.75" customHeight="1" x14ac:dyDescent="0.2">
      <c r="A7" s="317"/>
      <c r="B7" s="104">
        <v>2020</v>
      </c>
      <c r="C7" s="104">
        <v>2021</v>
      </c>
      <c r="D7" s="105" t="s">
        <v>3</v>
      </c>
      <c r="E7" s="104">
        <v>2020</v>
      </c>
      <c r="F7" s="104">
        <v>2021</v>
      </c>
      <c r="G7" s="105" t="s">
        <v>3</v>
      </c>
      <c r="H7" s="104">
        <v>2020</v>
      </c>
      <c r="I7" s="104">
        <v>2021</v>
      </c>
      <c r="J7" s="105" t="s">
        <v>3</v>
      </c>
      <c r="K7" s="104">
        <v>2020</v>
      </c>
      <c r="L7" s="104">
        <v>2021</v>
      </c>
      <c r="M7" s="105" t="s">
        <v>3</v>
      </c>
      <c r="N7" s="104">
        <v>2020</v>
      </c>
      <c r="O7" s="104">
        <v>2021</v>
      </c>
      <c r="P7" s="105" t="s">
        <v>3</v>
      </c>
      <c r="Q7" s="104">
        <v>2020</v>
      </c>
      <c r="R7" s="104">
        <v>2021</v>
      </c>
      <c r="S7" s="105" t="s">
        <v>3</v>
      </c>
      <c r="T7" s="104">
        <v>2020</v>
      </c>
      <c r="U7" s="104">
        <v>2021</v>
      </c>
      <c r="V7" s="105" t="s">
        <v>3</v>
      </c>
      <c r="W7" s="104">
        <v>2020</v>
      </c>
      <c r="X7" s="104">
        <v>2021</v>
      </c>
      <c r="Y7" s="105" t="s">
        <v>3</v>
      </c>
      <c r="Z7" s="104">
        <v>2020</v>
      </c>
      <c r="AA7" s="104">
        <v>2021</v>
      </c>
      <c r="AB7" s="105" t="s">
        <v>3</v>
      </c>
    </row>
    <row r="8" spans="1:28" s="68" customFormat="1" ht="12" customHeight="1" x14ac:dyDescent="0.2">
      <c r="A8" s="67" t="s">
        <v>5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</row>
    <row r="9" spans="1:28" s="74" customFormat="1" ht="24.6" customHeight="1" x14ac:dyDescent="0.25">
      <c r="A9" s="69" t="s">
        <v>48</v>
      </c>
      <c r="B9" s="70">
        <v>40702</v>
      </c>
      <c r="C9" s="70">
        <v>47108</v>
      </c>
      <c r="D9" s="71">
        <f>C9/B9*100</f>
        <v>115.7387843349221</v>
      </c>
      <c r="E9" s="73">
        <v>15490</v>
      </c>
      <c r="F9" s="215">
        <v>18598</v>
      </c>
      <c r="G9" s="106">
        <f>F9/E9*100</f>
        <v>120.06455777921239</v>
      </c>
      <c r="H9" s="72">
        <f>[24]Шаблон!F7+[20]Шаблон!D7</f>
        <v>3314</v>
      </c>
      <c r="I9" s="73">
        <f>[25]Шаблон!F7+[21]Шаблон!D7</f>
        <v>4071</v>
      </c>
      <c r="J9" s="106">
        <f>I9/H9*100</f>
        <v>122.84248642124321</v>
      </c>
      <c r="K9" s="73">
        <v>867</v>
      </c>
      <c r="L9" s="215">
        <v>936</v>
      </c>
      <c r="M9" s="106">
        <f>L9/K9*100</f>
        <v>107.95847750865053</v>
      </c>
      <c r="N9" s="73">
        <f>[24]Шаблон!K7+[24]Шаблон!L7+[20]Шаблон!G7</f>
        <v>1901</v>
      </c>
      <c r="O9" s="73">
        <f>[25]Шаблон!K7+[25]Шаблон!L7+[21]Шаблон!G7</f>
        <v>1159</v>
      </c>
      <c r="P9" s="106">
        <f>O9/N9*100</f>
        <v>60.967911625460282</v>
      </c>
      <c r="Q9" s="73">
        <v>12355</v>
      </c>
      <c r="R9" s="215">
        <v>16731</v>
      </c>
      <c r="S9" s="106">
        <f>R9/Q9*100</f>
        <v>135.41885876163497</v>
      </c>
      <c r="T9" s="73">
        <v>36293</v>
      </c>
      <c r="U9" s="73">
        <v>37154</v>
      </c>
      <c r="V9" s="106">
        <f>U9/T9*100</f>
        <v>102.37235830600942</v>
      </c>
      <c r="W9" s="73">
        <v>11349</v>
      </c>
      <c r="X9" s="215">
        <v>8930</v>
      </c>
      <c r="Y9" s="106">
        <f>X9/W9*100</f>
        <v>78.685346726583845</v>
      </c>
      <c r="Z9" s="215">
        <v>8949</v>
      </c>
      <c r="AA9" s="215">
        <v>7065</v>
      </c>
      <c r="AB9" s="107">
        <f>AA9/Z9*100</f>
        <v>78.94736842105263</v>
      </c>
    </row>
    <row r="10" spans="1:28" ht="16.5" customHeight="1" x14ac:dyDescent="0.25">
      <c r="A10" s="75" t="s">
        <v>49</v>
      </c>
      <c r="B10" s="76">
        <v>7989</v>
      </c>
      <c r="C10" s="222">
        <v>9072</v>
      </c>
      <c r="D10" s="218">
        <v>113.55613969207661</v>
      </c>
      <c r="E10" s="82">
        <v>2743</v>
      </c>
      <c r="F10" s="243">
        <v>3211</v>
      </c>
      <c r="G10" s="89">
        <v>117.06161137440758</v>
      </c>
      <c r="H10" s="79">
        <v>301</v>
      </c>
      <c r="I10" s="88">
        <v>255</v>
      </c>
      <c r="J10" s="89">
        <v>84.71760797342192</v>
      </c>
      <c r="K10" s="82">
        <v>67</v>
      </c>
      <c r="L10" s="243">
        <v>88</v>
      </c>
      <c r="M10" s="89">
        <v>131.34328358208955</v>
      </c>
      <c r="N10" s="88">
        <v>42</v>
      </c>
      <c r="O10" s="88">
        <v>35</v>
      </c>
      <c r="P10" s="89">
        <v>83.333333333333343</v>
      </c>
      <c r="Q10" s="88">
        <v>1374</v>
      </c>
      <c r="R10" s="243">
        <v>2618</v>
      </c>
      <c r="S10" s="89">
        <v>190.53857350800584</v>
      </c>
      <c r="T10" s="88">
        <v>7468</v>
      </c>
      <c r="U10" s="88">
        <v>7107</v>
      </c>
      <c r="V10" s="89">
        <v>95.166041778253884</v>
      </c>
      <c r="W10" s="82">
        <v>2247</v>
      </c>
      <c r="X10" s="243">
        <v>1268</v>
      </c>
      <c r="Y10" s="89">
        <v>56.43079661771251</v>
      </c>
      <c r="Z10" s="243">
        <v>1686</v>
      </c>
      <c r="AA10" s="243">
        <v>964</v>
      </c>
      <c r="AB10" s="108">
        <v>57.176749703440102</v>
      </c>
    </row>
    <row r="11" spans="1:28" ht="16.5" customHeight="1" x14ac:dyDescent="0.25">
      <c r="A11" s="75" t="s">
        <v>50</v>
      </c>
      <c r="B11" s="76">
        <v>5816</v>
      </c>
      <c r="C11" s="222">
        <v>6584</v>
      </c>
      <c r="D11" s="218">
        <v>113.20495185694635</v>
      </c>
      <c r="E11" s="82">
        <v>1429</v>
      </c>
      <c r="F11" s="244">
        <v>1823</v>
      </c>
      <c r="G11" s="89">
        <v>127.57172848145557</v>
      </c>
      <c r="H11" s="79">
        <v>348</v>
      </c>
      <c r="I11" s="88">
        <v>161</v>
      </c>
      <c r="J11" s="89">
        <v>46.264367816091955</v>
      </c>
      <c r="K11" s="82">
        <v>76</v>
      </c>
      <c r="L11" s="244">
        <v>70</v>
      </c>
      <c r="M11" s="89">
        <v>92.10526315789474</v>
      </c>
      <c r="N11" s="88">
        <v>81</v>
      </c>
      <c r="O11" s="88">
        <v>68</v>
      </c>
      <c r="P11" s="89">
        <v>83.950617283950606</v>
      </c>
      <c r="Q11" s="88">
        <v>1000</v>
      </c>
      <c r="R11" s="244">
        <v>1604</v>
      </c>
      <c r="S11" s="89">
        <v>160.4</v>
      </c>
      <c r="T11" s="88">
        <v>5474</v>
      </c>
      <c r="U11" s="88">
        <v>5648</v>
      </c>
      <c r="V11" s="89">
        <v>103.1786627694556</v>
      </c>
      <c r="W11" s="82">
        <v>1095</v>
      </c>
      <c r="X11" s="244">
        <v>899</v>
      </c>
      <c r="Y11" s="89">
        <v>82.100456621004568</v>
      </c>
      <c r="Z11" s="244">
        <v>843</v>
      </c>
      <c r="AA11" s="244">
        <v>738</v>
      </c>
      <c r="AB11" s="108">
        <v>87.544483985765126</v>
      </c>
    </row>
    <row r="12" spans="1:28" ht="16.5" customHeight="1" x14ac:dyDescent="0.25">
      <c r="A12" s="75" t="s">
        <v>51</v>
      </c>
      <c r="B12" s="76">
        <v>923</v>
      </c>
      <c r="C12" s="222">
        <v>1009</v>
      </c>
      <c r="D12" s="218">
        <v>109.31744312026001</v>
      </c>
      <c r="E12" s="82">
        <v>244</v>
      </c>
      <c r="F12" s="244">
        <v>320</v>
      </c>
      <c r="G12" s="89">
        <v>131.14754098360655</v>
      </c>
      <c r="H12" s="79">
        <v>28</v>
      </c>
      <c r="I12" s="88">
        <v>31</v>
      </c>
      <c r="J12" s="89">
        <v>110.71428571428572</v>
      </c>
      <c r="K12" s="82">
        <v>9</v>
      </c>
      <c r="L12" s="244">
        <v>14</v>
      </c>
      <c r="M12" s="89">
        <v>155.55555555555557</v>
      </c>
      <c r="N12" s="88">
        <v>5</v>
      </c>
      <c r="O12" s="88">
        <v>0</v>
      </c>
      <c r="P12" s="89">
        <v>0</v>
      </c>
      <c r="Q12" s="88">
        <v>110</v>
      </c>
      <c r="R12" s="244">
        <v>300</v>
      </c>
      <c r="S12" s="89">
        <v>272.72727272727269</v>
      </c>
      <c r="T12" s="88">
        <v>848</v>
      </c>
      <c r="U12" s="88">
        <v>809</v>
      </c>
      <c r="V12" s="89">
        <v>95.40094339622641</v>
      </c>
      <c r="W12" s="82">
        <v>178</v>
      </c>
      <c r="X12" s="244">
        <v>126</v>
      </c>
      <c r="Y12" s="89">
        <v>70.786516853932582</v>
      </c>
      <c r="Z12" s="244">
        <v>129</v>
      </c>
      <c r="AA12" s="244">
        <v>117</v>
      </c>
      <c r="AB12" s="108">
        <v>90.697674418604649</v>
      </c>
    </row>
    <row r="13" spans="1:28" ht="16.5" customHeight="1" x14ac:dyDescent="0.25">
      <c r="A13" s="75" t="s">
        <v>52</v>
      </c>
      <c r="B13" s="76">
        <v>3131</v>
      </c>
      <c r="C13" s="222">
        <v>3793</v>
      </c>
      <c r="D13" s="218">
        <v>121.14340466304697</v>
      </c>
      <c r="E13" s="82">
        <v>1459</v>
      </c>
      <c r="F13" s="244">
        <v>1908</v>
      </c>
      <c r="G13" s="89">
        <v>130.77450308430431</v>
      </c>
      <c r="H13" s="79">
        <v>117</v>
      </c>
      <c r="I13" s="88">
        <v>441</v>
      </c>
      <c r="J13" s="89">
        <v>376.92307692307691</v>
      </c>
      <c r="K13" s="82">
        <v>60</v>
      </c>
      <c r="L13" s="244">
        <v>131</v>
      </c>
      <c r="M13" s="89">
        <v>218.33333333333331</v>
      </c>
      <c r="N13" s="88">
        <v>105</v>
      </c>
      <c r="O13" s="88">
        <v>73</v>
      </c>
      <c r="P13" s="89">
        <v>69.523809523809518</v>
      </c>
      <c r="Q13" s="88">
        <v>1344</v>
      </c>
      <c r="R13" s="244">
        <v>1772</v>
      </c>
      <c r="S13" s="89">
        <v>131.8452380952381</v>
      </c>
      <c r="T13" s="88">
        <v>2928</v>
      </c>
      <c r="U13" s="88">
        <v>2770</v>
      </c>
      <c r="V13" s="89">
        <v>94.603825136612016</v>
      </c>
      <c r="W13" s="82">
        <v>1257</v>
      </c>
      <c r="X13" s="244">
        <v>884</v>
      </c>
      <c r="Y13" s="89">
        <v>70.326173428798725</v>
      </c>
      <c r="Z13" s="244">
        <v>1061</v>
      </c>
      <c r="AA13" s="244">
        <v>611</v>
      </c>
      <c r="AB13" s="108">
        <v>57.587181903864284</v>
      </c>
    </row>
    <row r="14" spans="1:28" ht="16.5" customHeight="1" x14ac:dyDescent="0.25">
      <c r="A14" s="75" t="s">
        <v>53</v>
      </c>
      <c r="B14" s="76">
        <v>3298</v>
      </c>
      <c r="C14" s="222">
        <v>3891</v>
      </c>
      <c r="D14" s="218">
        <v>117.9805942995755</v>
      </c>
      <c r="E14" s="82">
        <v>780</v>
      </c>
      <c r="F14" s="244">
        <v>915</v>
      </c>
      <c r="G14" s="89">
        <v>117.30769230769231</v>
      </c>
      <c r="H14" s="79">
        <v>245</v>
      </c>
      <c r="I14" s="88">
        <v>262</v>
      </c>
      <c r="J14" s="89">
        <v>106.93877551020408</v>
      </c>
      <c r="K14" s="82">
        <v>60</v>
      </c>
      <c r="L14" s="244">
        <v>15</v>
      </c>
      <c r="M14" s="89">
        <v>25</v>
      </c>
      <c r="N14" s="88">
        <v>65</v>
      </c>
      <c r="O14" s="88">
        <v>27</v>
      </c>
      <c r="P14" s="89">
        <v>41.53846153846154</v>
      </c>
      <c r="Q14" s="88">
        <v>425</v>
      </c>
      <c r="R14" s="244">
        <v>766</v>
      </c>
      <c r="S14" s="89">
        <v>180.23529411764704</v>
      </c>
      <c r="T14" s="88">
        <v>3096</v>
      </c>
      <c r="U14" s="88">
        <v>3320</v>
      </c>
      <c r="V14" s="89">
        <v>107.23514211886305</v>
      </c>
      <c r="W14" s="82">
        <v>579</v>
      </c>
      <c r="X14" s="244">
        <v>369</v>
      </c>
      <c r="Y14" s="89">
        <v>63.730569948186535</v>
      </c>
      <c r="Z14" s="244">
        <v>467</v>
      </c>
      <c r="AA14" s="244">
        <v>298</v>
      </c>
      <c r="AB14" s="108">
        <v>63.811563169164884</v>
      </c>
    </row>
    <row r="15" spans="1:28" ht="16.5" customHeight="1" x14ac:dyDescent="0.25">
      <c r="A15" s="75" t="s">
        <v>54</v>
      </c>
      <c r="B15" s="76">
        <v>2058</v>
      </c>
      <c r="C15" s="222">
        <v>2415</v>
      </c>
      <c r="D15" s="218">
        <v>117.34693877551021</v>
      </c>
      <c r="E15" s="82">
        <v>1175</v>
      </c>
      <c r="F15" s="244">
        <v>1440</v>
      </c>
      <c r="G15" s="89">
        <v>122.55319148936169</v>
      </c>
      <c r="H15" s="79">
        <v>248</v>
      </c>
      <c r="I15" s="88">
        <v>266</v>
      </c>
      <c r="J15" s="89">
        <v>107.25806451612902</v>
      </c>
      <c r="K15" s="82">
        <v>63</v>
      </c>
      <c r="L15" s="244">
        <v>41</v>
      </c>
      <c r="M15" s="89">
        <v>65.079365079365076</v>
      </c>
      <c r="N15" s="88">
        <v>218</v>
      </c>
      <c r="O15" s="88">
        <v>54</v>
      </c>
      <c r="P15" s="89">
        <v>24.770642201834864</v>
      </c>
      <c r="Q15" s="88">
        <v>1071</v>
      </c>
      <c r="R15" s="244">
        <v>1338</v>
      </c>
      <c r="S15" s="89">
        <v>124.92997198879551</v>
      </c>
      <c r="T15" s="88">
        <v>1554</v>
      </c>
      <c r="U15" s="88">
        <v>1672</v>
      </c>
      <c r="V15" s="89">
        <v>107.59330759330759</v>
      </c>
      <c r="W15" s="82">
        <v>795</v>
      </c>
      <c r="X15" s="244">
        <v>789</v>
      </c>
      <c r="Y15" s="89">
        <v>99.245283018867923</v>
      </c>
      <c r="Z15" s="244">
        <v>516</v>
      </c>
      <c r="AA15" s="244">
        <v>571</v>
      </c>
      <c r="AB15" s="108">
        <v>110.65891472868216</v>
      </c>
    </row>
    <row r="16" spans="1:28" ht="16.5" customHeight="1" x14ac:dyDescent="0.25">
      <c r="A16" s="75" t="s">
        <v>55</v>
      </c>
      <c r="B16" s="76">
        <v>996</v>
      </c>
      <c r="C16" s="222">
        <v>1167</v>
      </c>
      <c r="D16" s="218">
        <v>117.16867469879517</v>
      </c>
      <c r="E16" s="82">
        <v>214</v>
      </c>
      <c r="F16" s="244">
        <v>236</v>
      </c>
      <c r="G16" s="89">
        <v>110.28037383177569</v>
      </c>
      <c r="H16" s="79">
        <v>63</v>
      </c>
      <c r="I16" s="88">
        <v>64</v>
      </c>
      <c r="J16" s="89">
        <v>101.58730158730158</v>
      </c>
      <c r="K16" s="82">
        <v>9</v>
      </c>
      <c r="L16" s="244">
        <v>14</v>
      </c>
      <c r="M16" s="89">
        <v>155.55555555555557</v>
      </c>
      <c r="N16" s="88">
        <v>0</v>
      </c>
      <c r="O16" s="88">
        <v>0</v>
      </c>
      <c r="P16" s="89" t="s">
        <v>114</v>
      </c>
      <c r="Q16" s="88">
        <v>189</v>
      </c>
      <c r="R16" s="244">
        <v>224</v>
      </c>
      <c r="S16" s="89">
        <v>118.5185185185185</v>
      </c>
      <c r="T16" s="88">
        <v>917</v>
      </c>
      <c r="U16" s="88">
        <v>1010</v>
      </c>
      <c r="V16" s="89">
        <v>110.14176663031625</v>
      </c>
      <c r="W16" s="82">
        <v>136</v>
      </c>
      <c r="X16" s="244">
        <v>102</v>
      </c>
      <c r="Y16" s="89">
        <v>75</v>
      </c>
      <c r="Z16" s="244">
        <v>104</v>
      </c>
      <c r="AA16" s="244">
        <v>82</v>
      </c>
      <c r="AB16" s="108">
        <v>78.84615384615384</v>
      </c>
    </row>
    <row r="17" spans="1:28" ht="16.5" customHeight="1" x14ac:dyDescent="0.25">
      <c r="A17" s="75" t="s">
        <v>56</v>
      </c>
      <c r="B17" s="76">
        <v>883</v>
      </c>
      <c r="C17" s="222">
        <v>1072</v>
      </c>
      <c r="D17" s="218">
        <v>121.40430351075877</v>
      </c>
      <c r="E17" s="82">
        <v>259</v>
      </c>
      <c r="F17" s="244">
        <v>326</v>
      </c>
      <c r="G17" s="89">
        <v>125.86872586872586</v>
      </c>
      <c r="H17" s="79">
        <v>76</v>
      </c>
      <c r="I17" s="88">
        <v>111</v>
      </c>
      <c r="J17" s="89">
        <v>146.05263157894737</v>
      </c>
      <c r="K17" s="82">
        <v>9</v>
      </c>
      <c r="L17" s="244">
        <v>11</v>
      </c>
      <c r="M17" s="89">
        <v>122.22222222222223</v>
      </c>
      <c r="N17" s="88">
        <v>31</v>
      </c>
      <c r="O17" s="88">
        <v>16</v>
      </c>
      <c r="P17" s="89">
        <v>51.612903225806448</v>
      </c>
      <c r="Q17" s="88">
        <v>248</v>
      </c>
      <c r="R17" s="244">
        <v>315</v>
      </c>
      <c r="S17" s="89">
        <v>127.01612903225808</v>
      </c>
      <c r="T17" s="88">
        <v>819</v>
      </c>
      <c r="U17" s="88">
        <v>936</v>
      </c>
      <c r="V17" s="89">
        <v>114.28571428571428</v>
      </c>
      <c r="W17" s="82">
        <v>199</v>
      </c>
      <c r="X17" s="244">
        <v>194</v>
      </c>
      <c r="Y17" s="89">
        <v>97.48743718592965</v>
      </c>
      <c r="Z17" s="244">
        <v>155</v>
      </c>
      <c r="AA17" s="244">
        <v>167</v>
      </c>
      <c r="AB17" s="108">
        <v>107.74193548387096</v>
      </c>
    </row>
    <row r="18" spans="1:28" ht="16.5" customHeight="1" x14ac:dyDescent="0.25">
      <c r="A18" s="75" t="s">
        <v>57</v>
      </c>
      <c r="B18" s="76">
        <v>1096</v>
      </c>
      <c r="C18" s="222">
        <v>1275</v>
      </c>
      <c r="D18" s="218">
        <v>116.33211678832116</v>
      </c>
      <c r="E18" s="82">
        <v>518</v>
      </c>
      <c r="F18" s="244">
        <v>581</v>
      </c>
      <c r="G18" s="89">
        <v>112.16216216216218</v>
      </c>
      <c r="H18" s="79">
        <v>114</v>
      </c>
      <c r="I18" s="88">
        <v>201</v>
      </c>
      <c r="J18" s="89">
        <v>176.31578947368419</v>
      </c>
      <c r="K18" s="82">
        <v>45</v>
      </c>
      <c r="L18" s="244">
        <v>34</v>
      </c>
      <c r="M18" s="89">
        <v>75.555555555555557</v>
      </c>
      <c r="N18" s="88">
        <v>78</v>
      </c>
      <c r="O18" s="88">
        <v>78</v>
      </c>
      <c r="P18" s="89">
        <v>100</v>
      </c>
      <c r="Q18" s="88">
        <v>454</v>
      </c>
      <c r="R18" s="244">
        <v>538</v>
      </c>
      <c r="S18" s="89">
        <v>118.50220264317181</v>
      </c>
      <c r="T18" s="88">
        <v>954</v>
      </c>
      <c r="U18" s="88">
        <v>989</v>
      </c>
      <c r="V18" s="89">
        <v>103.66876310272536</v>
      </c>
      <c r="W18" s="82">
        <v>376</v>
      </c>
      <c r="X18" s="244">
        <v>296</v>
      </c>
      <c r="Y18" s="89">
        <v>78.723404255319153</v>
      </c>
      <c r="Z18" s="244">
        <v>304</v>
      </c>
      <c r="AA18" s="244">
        <v>252</v>
      </c>
      <c r="AB18" s="108">
        <v>82.89473684210526</v>
      </c>
    </row>
    <row r="19" spans="1:28" ht="16.5" customHeight="1" x14ac:dyDescent="0.25">
      <c r="A19" s="75" t="s">
        <v>58</v>
      </c>
      <c r="B19" s="76">
        <v>1416</v>
      </c>
      <c r="C19" s="222">
        <v>1698</v>
      </c>
      <c r="D19" s="218">
        <v>119.91525423728812</v>
      </c>
      <c r="E19" s="82">
        <v>275</v>
      </c>
      <c r="F19" s="244">
        <v>374</v>
      </c>
      <c r="G19" s="89">
        <v>136</v>
      </c>
      <c r="H19" s="79">
        <v>114</v>
      </c>
      <c r="I19" s="88">
        <v>179</v>
      </c>
      <c r="J19" s="89">
        <v>157.01754385964912</v>
      </c>
      <c r="K19" s="82">
        <v>13</v>
      </c>
      <c r="L19" s="244">
        <v>12</v>
      </c>
      <c r="M19" s="89">
        <v>92.307692307692307</v>
      </c>
      <c r="N19" s="88">
        <v>0</v>
      </c>
      <c r="O19" s="88">
        <v>5</v>
      </c>
      <c r="P19" s="89" t="s">
        <v>114</v>
      </c>
      <c r="Q19" s="88">
        <v>241</v>
      </c>
      <c r="R19" s="244">
        <v>275</v>
      </c>
      <c r="S19" s="89">
        <v>114.10788381742738</v>
      </c>
      <c r="T19" s="88">
        <v>1335</v>
      </c>
      <c r="U19" s="88">
        <v>1505</v>
      </c>
      <c r="V19" s="89">
        <v>112.73408239700376</v>
      </c>
      <c r="W19" s="82">
        <v>202</v>
      </c>
      <c r="X19" s="244">
        <v>208</v>
      </c>
      <c r="Y19" s="89">
        <v>102.97029702970298</v>
      </c>
      <c r="Z19" s="244">
        <v>166</v>
      </c>
      <c r="AA19" s="244">
        <v>176</v>
      </c>
      <c r="AB19" s="108">
        <v>106.02409638554218</v>
      </c>
    </row>
    <row r="20" spans="1:28" ht="16.5" customHeight="1" x14ac:dyDescent="0.25">
      <c r="A20" s="75" t="s">
        <v>59</v>
      </c>
      <c r="B20" s="76">
        <v>794</v>
      </c>
      <c r="C20" s="222">
        <v>859</v>
      </c>
      <c r="D20" s="218">
        <v>108.18639798488665</v>
      </c>
      <c r="E20" s="82">
        <v>318</v>
      </c>
      <c r="F20" s="244">
        <v>350</v>
      </c>
      <c r="G20" s="89">
        <v>110.062893081761</v>
      </c>
      <c r="H20" s="79">
        <v>48</v>
      </c>
      <c r="I20" s="88">
        <v>77</v>
      </c>
      <c r="J20" s="89">
        <v>160.41666666666669</v>
      </c>
      <c r="K20" s="82">
        <v>17</v>
      </c>
      <c r="L20" s="244">
        <v>37</v>
      </c>
      <c r="M20" s="89">
        <v>217.64705882352939</v>
      </c>
      <c r="N20" s="88">
        <v>5</v>
      </c>
      <c r="O20" s="88">
        <v>6</v>
      </c>
      <c r="P20" s="89">
        <v>120</v>
      </c>
      <c r="Q20" s="88">
        <v>281</v>
      </c>
      <c r="R20" s="244">
        <v>317</v>
      </c>
      <c r="S20" s="89">
        <v>112.81138790035587</v>
      </c>
      <c r="T20" s="88">
        <v>688</v>
      </c>
      <c r="U20" s="88">
        <v>634</v>
      </c>
      <c r="V20" s="89">
        <v>92.151162790697668</v>
      </c>
      <c r="W20" s="82">
        <v>212</v>
      </c>
      <c r="X20" s="244">
        <v>124</v>
      </c>
      <c r="Y20" s="89">
        <v>58.490566037735846</v>
      </c>
      <c r="Z20" s="244">
        <v>172</v>
      </c>
      <c r="AA20" s="244">
        <v>99</v>
      </c>
      <c r="AB20" s="108">
        <v>57.558139534883722</v>
      </c>
    </row>
    <row r="21" spans="1:28" ht="16.5" customHeight="1" x14ac:dyDescent="0.25">
      <c r="A21" s="75" t="s">
        <v>60</v>
      </c>
      <c r="B21" s="76">
        <v>506</v>
      </c>
      <c r="C21" s="222">
        <v>631</v>
      </c>
      <c r="D21" s="218">
        <v>124.70355731225295</v>
      </c>
      <c r="E21" s="82">
        <v>221</v>
      </c>
      <c r="F21" s="244">
        <v>316</v>
      </c>
      <c r="G21" s="89">
        <v>142.98642533936652</v>
      </c>
      <c r="H21" s="79">
        <v>72</v>
      </c>
      <c r="I21" s="88">
        <v>118</v>
      </c>
      <c r="J21" s="89">
        <v>163.88888888888889</v>
      </c>
      <c r="K21" s="82">
        <v>23</v>
      </c>
      <c r="L21" s="244">
        <v>14</v>
      </c>
      <c r="M21" s="89">
        <v>60.869565217391312</v>
      </c>
      <c r="N21" s="88">
        <v>38</v>
      </c>
      <c r="O21" s="88">
        <v>29</v>
      </c>
      <c r="P21" s="89">
        <v>76.31578947368422</v>
      </c>
      <c r="Q21" s="88">
        <v>203</v>
      </c>
      <c r="R21" s="244">
        <v>289</v>
      </c>
      <c r="S21" s="89">
        <v>142.36453201970443</v>
      </c>
      <c r="T21" s="88">
        <v>429</v>
      </c>
      <c r="U21" s="88">
        <v>461</v>
      </c>
      <c r="V21" s="89">
        <v>107.45920745920745</v>
      </c>
      <c r="W21" s="82">
        <v>144</v>
      </c>
      <c r="X21" s="244">
        <v>146</v>
      </c>
      <c r="Y21" s="89">
        <v>101.38888888888889</v>
      </c>
      <c r="Z21" s="244">
        <v>127</v>
      </c>
      <c r="AA21" s="244">
        <v>114</v>
      </c>
      <c r="AB21" s="108">
        <v>89.763779527559052</v>
      </c>
    </row>
    <row r="22" spans="1:28" ht="16.5" customHeight="1" x14ac:dyDescent="0.25">
      <c r="A22" s="75" t="s">
        <v>61</v>
      </c>
      <c r="B22" s="76">
        <v>1281</v>
      </c>
      <c r="C22" s="222">
        <v>1173</v>
      </c>
      <c r="D22" s="218">
        <v>91.569086651053865</v>
      </c>
      <c r="E22" s="82">
        <v>1160</v>
      </c>
      <c r="F22" s="244">
        <v>1058</v>
      </c>
      <c r="G22" s="89">
        <v>91.206896551724142</v>
      </c>
      <c r="H22" s="79">
        <v>220</v>
      </c>
      <c r="I22" s="88">
        <v>230</v>
      </c>
      <c r="J22" s="89">
        <v>104.54545454545455</v>
      </c>
      <c r="K22" s="82">
        <v>45</v>
      </c>
      <c r="L22" s="244">
        <v>59</v>
      </c>
      <c r="M22" s="89">
        <v>131.11111111111111</v>
      </c>
      <c r="N22" s="88">
        <v>357</v>
      </c>
      <c r="O22" s="88">
        <v>144</v>
      </c>
      <c r="P22" s="89">
        <v>40.336134453781511</v>
      </c>
      <c r="Q22" s="88">
        <v>1141</v>
      </c>
      <c r="R22" s="244">
        <v>1015</v>
      </c>
      <c r="S22" s="89">
        <v>88.957055214723923</v>
      </c>
      <c r="T22" s="88">
        <v>960</v>
      </c>
      <c r="U22" s="88">
        <v>685</v>
      </c>
      <c r="V22" s="89">
        <v>71.354166666666657</v>
      </c>
      <c r="W22" s="82">
        <v>839</v>
      </c>
      <c r="X22" s="244">
        <v>575</v>
      </c>
      <c r="Y22" s="89">
        <v>68.533969010727063</v>
      </c>
      <c r="Z22" s="244">
        <v>728</v>
      </c>
      <c r="AA22" s="244">
        <v>480</v>
      </c>
      <c r="AB22" s="108">
        <v>65.934065934065927</v>
      </c>
    </row>
    <row r="23" spans="1:28" ht="16.5" customHeight="1" x14ac:dyDescent="0.25">
      <c r="A23" s="75" t="s">
        <v>62</v>
      </c>
      <c r="B23" s="76">
        <v>286</v>
      </c>
      <c r="C23" s="222">
        <v>311</v>
      </c>
      <c r="D23" s="218">
        <v>108.74125874125875</v>
      </c>
      <c r="E23" s="82">
        <v>235</v>
      </c>
      <c r="F23" s="244">
        <v>261</v>
      </c>
      <c r="G23" s="89">
        <v>111.06382978723404</v>
      </c>
      <c r="H23" s="79">
        <v>56</v>
      </c>
      <c r="I23" s="88">
        <v>54</v>
      </c>
      <c r="J23" s="89">
        <v>96.428571428571431</v>
      </c>
      <c r="K23" s="82">
        <v>6</v>
      </c>
      <c r="L23" s="244">
        <v>4</v>
      </c>
      <c r="M23" s="89">
        <v>66.666666666666657</v>
      </c>
      <c r="N23" s="88">
        <v>37</v>
      </c>
      <c r="O23" s="88">
        <v>26</v>
      </c>
      <c r="P23" s="89">
        <v>70.270270270270274</v>
      </c>
      <c r="Q23" s="88">
        <v>233</v>
      </c>
      <c r="R23" s="244">
        <v>260</v>
      </c>
      <c r="S23" s="89">
        <v>111.58798283261801</v>
      </c>
      <c r="T23" s="88">
        <v>197</v>
      </c>
      <c r="U23" s="88">
        <v>167</v>
      </c>
      <c r="V23" s="89">
        <v>84.771573604060919</v>
      </c>
      <c r="W23" s="82">
        <v>146</v>
      </c>
      <c r="X23" s="244">
        <v>117</v>
      </c>
      <c r="Y23" s="89">
        <v>80.136986301369859</v>
      </c>
      <c r="Z23" s="244">
        <v>138</v>
      </c>
      <c r="AA23" s="244">
        <v>113</v>
      </c>
      <c r="AB23" s="108">
        <v>81.884057971014485</v>
      </c>
    </row>
    <row r="24" spans="1:28" ht="16.5" customHeight="1" x14ac:dyDescent="0.25">
      <c r="A24" s="75" t="s">
        <v>63</v>
      </c>
      <c r="B24" s="76">
        <v>285</v>
      </c>
      <c r="C24" s="222">
        <v>382</v>
      </c>
      <c r="D24" s="218">
        <v>134.03508771929825</v>
      </c>
      <c r="E24" s="82">
        <v>155</v>
      </c>
      <c r="F24" s="244">
        <v>244</v>
      </c>
      <c r="G24" s="89">
        <v>157.41935483870969</v>
      </c>
      <c r="H24" s="79">
        <v>51</v>
      </c>
      <c r="I24" s="88">
        <v>31</v>
      </c>
      <c r="J24" s="89">
        <v>60.784313725490193</v>
      </c>
      <c r="K24" s="82">
        <v>16</v>
      </c>
      <c r="L24" s="244">
        <v>18</v>
      </c>
      <c r="M24" s="89">
        <v>112.5</v>
      </c>
      <c r="N24" s="88">
        <v>3</v>
      </c>
      <c r="O24" s="88">
        <v>1</v>
      </c>
      <c r="P24" s="89">
        <v>33.333333333333329</v>
      </c>
      <c r="Q24" s="88">
        <v>147</v>
      </c>
      <c r="R24" s="244">
        <v>237</v>
      </c>
      <c r="S24" s="89">
        <v>161.22448979591837</v>
      </c>
      <c r="T24" s="88">
        <v>228</v>
      </c>
      <c r="U24" s="88">
        <v>281</v>
      </c>
      <c r="V24" s="89">
        <v>123.24561403508771</v>
      </c>
      <c r="W24" s="82">
        <v>99</v>
      </c>
      <c r="X24" s="244">
        <v>143</v>
      </c>
      <c r="Y24" s="89">
        <v>144.44444444444443</v>
      </c>
      <c r="Z24" s="244">
        <v>82</v>
      </c>
      <c r="AA24" s="244">
        <v>130</v>
      </c>
      <c r="AB24" s="108">
        <v>158.53658536585365</v>
      </c>
    </row>
    <row r="25" spans="1:28" ht="16.5" customHeight="1" x14ac:dyDescent="0.25">
      <c r="A25" s="75" t="s">
        <v>64</v>
      </c>
      <c r="B25" s="76">
        <v>1637</v>
      </c>
      <c r="C25" s="222">
        <v>1968</v>
      </c>
      <c r="D25" s="218">
        <v>120.2199144777031</v>
      </c>
      <c r="E25" s="82">
        <v>478</v>
      </c>
      <c r="F25" s="244">
        <v>688</v>
      </c>
      <c r="G25" s="89">
        <v>143.93305439330544</v>
      </c>
      <c r="H25" s="79">
        <v>156</v>
      </c>
      <c r="I25" s="88">
        <v>227</v>
      </c>
      <c r="J25" s="89">
        <v>145.5128205128205</v>
      </c>
      <c r="K25" s="82">
        <v>18</v>
      </c>
      <c r="L25" s="244">
        <v>28</v>
      </c>
      <c r="M25" s="89">
        <v>155.55555555555557</v>
      </c>
      <c r="N25" s="88">
        <v>137</v>
      </c>
      <c r="O25" s="88">
        <v>40</v>
      </c>
      <c r="P25" s="89">
        <v>29.197080291970799</v>
      </c>
      <c r="Q25" s="88">
        <v>434</v>
      </c>
      <c r="R25" s="244">
        <v>643</v>
      </c>
      <c r="S25" s="89">
        <v>148.15668202764977</v>
      </c>
      <c r="T25" s="88">
        <v>1483</v>
      </c>
      <c r="U25" s="88">
        <v>1649</v>
      </c>
      <c r="V25" s="89">
        <v>111.19352663519892</v>
      </c>
      <c r="W25" s="82">
        <v>323</v>
      </c>
      <c r="X25" s="244">
        <v>370</v>
      </c>
      <c r="Y25" s="89">
        <v>114.55108359133126</v>
      </c>
      <c r="Z25" s="244">
        <v>289</v>
      </c>
      <c r="AA25" s="244">
        <v>324</v>
      </c>
      <c r="AB25" s="108">
        <v>112.11072664359862</v>
      </c>
    </row>
    <row r="26" spans="1:28" ht="16.5" customHeight="1" x14ac:dyDescent="0.25">
      <c r="A26" s="75" t="s">
        <v>65</v>
      </c>
      <c r="B26" s="76">
        <v>814</v>
      </c>
      <c r="C26" s="222">
        <v>1010</v>
      </c>
      <c r="D26" s="218">
        <v>124.07862407862409</v>
      </c>
      <c r="E26" s="82">
        <v>391</v>
      </c>
      <c r="F26" s="244">
        <v>428</v>
      </c>
      <c r="G26" s="89">
        <v>109.46291560102301</v>
      </c>
      <c r="H26" s="79">
        <v>130</v>
      </c>
      <c r="I26" s="88">
        <v>222</v>
      </c>
      <c r="J26" s="89">
        <v>170.76923076923077</v>
      </c>
      <c r="K26" s="82">
        <v>31</v>
      </c>
      <c r="L26" s="244">
        <v>34</v>
      </c>
      <c r="M26" s="89">
        <v>109.6774193548387</v>
      </c>
      <c r="N26" s="88">
        <v>168</v>
      </c>
      <c r="O26" s="88">
        <v>61</v>
      </c>
      <c r="P26" s="89">
        <v>36.30952380952381</v>
      </c>
      <c r="Q26" s="88">
        <v>355</v>
      </c>
      <c r="R26" s="244">
        <v>419</v>
      </c>
      <c r="S26" s="89">
        <v>118.02816901408451</v>
      </c>
      <c r="T26" s="88">
        <v>676</v>
      </c>
      <c r="U26" s="88">
        <v>774</v>
      </c>
      <c r="V26" s="89">
        <v>114.49704142011834</v>
      </c>
      <c r="W26" s="82">
        <v>266</v>
      </c>
      <c r="X26" s="244">
        <v>199</v>
      </c>
      <c r="Y26" s="89">
        <v>74.812030075187977</v>
      </c>
      <c r="Z26" s="244">
        <v>209</v>
      </c>
      <c r="AA26" s="244">
        <v>147</v>
      </c>
      <c r="AB26" s="108">
        <v>70.334928229665067</v>
      </c>
    </row>
    <row r="27" spans="1:28" ht="16.5" customHeight="1" x14ac:dyDescent="0.25">
      <c r="A27" s="75" t="s">
        <v>66</v>
      </c>
      <c r="B27" s="76">
        <v>857</v>
      </c>
      <c r="C27" s="222">
        <v>983</v>
      </c>
      <c r="D27" s="218">
        <v>114.70245040840139</v>
      </c>
      <c r="E27" s="82">
        <v>190</v>
      </c>
      <c r="F27" s="244">
        <v>297</v>
      </c>
      <c r="G27" s="89">
        <v>156.31578947368422</v>
      </c>
      <c r="H27" s="79">
        <v>71</v>
      </c>
      <c r="I27" s="88">
        <v>31</v>
      </c>
      <c r="J27" s="89">
        <v>43.661971830985912</v>
      </c>
      <c r="K27" s="82">
        <v>17</v>
      </c>
      <c r="L27" s="244">
        <v>29</v>
      </c>
      <c r="M27" s="89">
        <v>170.58823529411765</v>
      </c>
      <c r="N27" s="88">
        <v>12</v>
      </c>
      <c r="O27" s="88">
        <v>0</v>
      </c>
      <c r="P27" s="89">
        <v>0</v>
      </c>
      <c r="Q27" s="88">
        <v>128</v>
      </c>
      <c r="R27" s="244">
        <v>257</v>
      </c>
      <c r="S27" s="89">
        <v>200.78125</v>
      </c>
      <c r="T27" s="88">
        <v>800</v>
      </c>
      <c r="U27" s="88">
        <v>825</v>
      </c>
      <c r="V27" s="89">
        <v>103.125</v>
      </c>
      <c r="W27" s="82">
        <v>136</v>
      </c>
      <c r="X27" s="244">
        <v>141</v>
      </c>
      <c r="Y27" s="89">
        <v>103.6764705882353</v>
      </c>
      <c r="Z27" s="244">
        <v>109</v>
      </c>
      <c r="AA27" s="244">
        <v>122</v>
      </c>
      <c r="AB27" s="108">
        <v>111.92660550458714</v>
      </c>
    </row>
    <row r="28" spans="1:28" ht="16.5" customHeight="1" x14ac:dyDescent="0.25">
      <c r="A28" s="75" t="s">
        <v>67</v>
      </c>
      <c r="B28" s="76">
        <v>1088</v>
      </c>
      <c r="C28" s="222">
        <v>1244</v>
      </c>
      <c r="D28" s="218">
        <v>114.33823529411764</v>
      </c>
      <c r="E28" s="82">
        <v>297</v>
      </c>
      <c r="F28" s="244">
        <v>362</v>
      </c>
      <c r="G28" s="89">
        <v>121.88552188552188</v>
      </c>
      <c r="H28" s="79">
        <v>101</v>
      </c>
      <c r="I28" s="88">
        <v>100</v>
      </c>
      <c r="J28" s="89">
        <v>99.009900990099013</v>
      </c>
      <c r="K28" s="82">
        <v>23</v>
      </c>
      <c r="L28" s="244">
        <v>16</v>
      </c>
      <c r="M28" s="89">
        <v>69.565217391304344</v>
      </c>
      <c r="N28" s="88">
        <v>40</v>
      </c>
      <c r="O28" s="88">
        <v>28</v>
      </c>
      <c r="P28" s="89">
        <v>70</v>
      </c>
      <c r="Q28" s="88">
        <v>272</v>
      </c>
      <c r="R28" s="244">
        <v>333</v>
      </c>
      <c r="S28" s="89">
        <v>122.4264705882353</v>
      </c>
      <c r="T28" s="88">
        <v>997</v>
      </c>
      <c r="U28" s="88">
        <v>1091</v>
      </c>
      <c r="V28" s="89">
        <v>109.42828485456369</v>
      </c>
      <c r="W28" s="82">
        <v>206</v>
      </c>
      <c r="X28" s="244">
        <v>212</v>
      </c>
      <c r="Y28" s="89">
        <v>102.91262135922329</v>
      </c>
      <c r="Z28" s="244">
        <v>143</v>
      </c>
      <c r="AA28" s="244">
        <v>174</v>
      </c>
      <c r="AB28" s="108">
        <v>121.67832167832169</v>
      </c>
    </row>
    <row r="29" spans="1:28" ht="16.5" customHeight="1" x14ac:dyDescent="0.25">
      <c r="A29" s="75" t="s">
        <v>68</v>
      </c>
      <c r="B29" s="76">
        <v>379</v>
      </c>
      <c r="C29" s="222">
        <v>427</v>
      </c>
      <c r="D29" s="218">
        <v>112.66490765171504</v>
      </c>
      <c r="E29" s="82">
        <v>299</v>
      </c>
      <c r="F29" s="244">
        <v>328</v>
      </c>
      <c r="G29" s="89">
        <v>109.69899665551839</v>
      </c>
      <c r="H29" s="79">
        <v>29</v>
      </c>
      <c r="I29" s="88">
        <v>45</v>
      </c>
      <c r="J29" s="89">
        <v>155.17241379310346</v>
      </c>
      <c r="K29" s="82">
        <v>15</v>
      </c>
      <c r="L29" s="244">
        <v>18</v>
      </c>
      <c r="M29" s="89">
        <v>120</v>
      </c>
      <c r="N29" s="88">
        <v>42</v>
      </c>
      <c r="O29" s="88">
        <v>45</v>
      </c>
      <c r="P29" s="89">
        <v>107.14285714285714</v>
      </c>
      <c r="Q29" s="88">
        <v>263</v>
      </c>
      <c r="R29" s="244">
        <v>298</v>
      </c>
      <c r="S29" s="89">
        <v>113.30798479087451</v>
      </c>
      <c r="T29" s="88">
        <v>257</v>
      </c>
      <c r="U29" s="88">
        <v>279</v>
      </c>
      <c r="V29" s="89">
        <v>108.56031128404669</v>
      </c>
      <c r="W29" s="82">
        <v>177</v>
      </c>
      <c r="X29" s="244">
        <v>180</v>
      </c>
      <c r="Y29" s="89">
        <v>101.69491525423729</v>
      </c>
      <c r="Z29" s="244">
        <v>122</v>
      </c>
      <c r="AA29" s="244">
        <v>125</v>
      </c>
      <c r="AB29" s="108">
        <v>102.45901639344261</v>
      </c>
    </row>
    <row r="30" spans="1:28" ht="16.5" customHeight="1" x14ac:dyDescent="0.25">
      <c r="A30" s="75" t="s">
        <v>69</v>
      </c>
      <c r="B30" s="76">
        <v>440</v>
      </c>
      <c r="C30" s="222">
        <v>615</v>
      </c>
      <c r="D30" s="218">
        <v>139.77272727272728</v>
      </c>
      <c r="E30" s="82">
        <v>205</v>
      </c>
      <c r="F30" s="244">
        <v>351</v>
      </c>
      <c r="G30" s="89">
        <v>171.21951219512195</v>
      </c>
      <c r="H30" s="79">
        <v>16</v>
      </c>
      <c r="I30" s="88">
        <v>46</v>
      </c>
      <c r="J30" s="89">
        <v>287.5</v>
      </c>
      <c r="K30" s="82">
        <v>12</v>
      </c>
      <c r="L30" s="244">
        <v>19</v>
      </c>
      <c r="M30" s="89">
        <v>158.33333333333331</v>
      </c>
      <c r="N30" s="88">
        <v>0</v>
      </c>
      <c r="O30" s="88">
        <v>0</v>
      </c>
      <c r="P30" s="89" t="s">
        <v>114</v>
      </c>
      <c r="Q30" s="88">
        <v>150</v>
      </c>
      <c r="R30" s="244">
        <v>329</v>
      </c>
      <c r="S30" s="89">
        <v>219.33333333333334</v>
      </c>
      <c r="T30" s="88">
        <v>388</v>
      </c>
      <c r="U30" s="88">
        <v>432</v>
      </c>
      <c r="V30" s="89">
        <v>111.34020618556701</v>
      </c>
      <c r="W30" s="82">
        <v>155</v>
      </c>
      <c r="X30" s="244">
        <v>166</v>
      </c>
      <c r="Y30" s="89">
        <v>107.0967741935484</v>
      </c>
      <c r="Z30" s="244">
        <v>128</v>
      </c>
      <c r="AA30" s="244">
        <v>142</v>
      </c>
      <c r="AB30" s="108">
        <v>110.9375</v>
      </c>
    </row>
    <row r="31" spans="1:28" ht="16.5" customHeight="1" x14ac:dyDescent="0.25">
      <c r="A31" s="75" t="s">
        <v>70</v>
      </c>
      <c r="B31" s="76">
        <v>493</v>
      </c>
      <c r="C31" s="222">
        <v>616</v>
      </c>
      <c r="D31" s="218">
        <v>124.94929006085194</v>
      </c>
      <c r="E31" s="82">
        <v>322</v>
      </c>
      <c r="F31" s="244">
        <v>360</v>
      </c>
      <c r="G31" s="89">
        <v>111.80124223602483</v>
      </c>
      <c r="H31" s="79">
        <v>62</v>
      </c>
      <c r="I31" s="88">
        <v>87</v>
      </c>
      <c r="J31" s="89">
        <v>140.32258064516131</v>
      </c>
      <c r="K31" s="82">
        <v>35</v>
      </c>
      <c r="L31" s="244">
        <v>31</v>
      </c>
      <c r="M31" s="89">
        <v>88.571428571428569</v>
      </c>
      <c r="N31" s="88">
        <v>37</v>
      </c>
      <c r="O31" s="88">
        <v>55</v>
      </c>
      <c r="P31" s="89">
        <v>148.64864864864865</v>
      </c>
      <c r="Q31" s="88">
        <v>309</v>
      </c>
      <c r="R31" s="244">
        <v>352</v>
      </c>
      <c r="S31" s="89">
        <v>113.91585760517799</v>
      </c>
      <c r="T31" s="88">
        <v>404</v>
      </c>
      <c r="U31" s="88">
        <v>397</v>
      </c>
      <c r="V31" s="89">
        <v>98.267326732673268</v>
      </c>
      <c r="W31" s="82">
        <v>234</v>
      </c>
      <c r="X31" s="244">
        <v>143</v>
      </c>
      <c r="Y31" s="89">
        <v>61.111111111111114</v>
      </c>
      <c r="Z31" s="244">
        <v>204</v>
      </c>
      <c r="AA31" s="244">
        <v>123</v>
      </c>
      <c r="AB31" s="108">
        <v>60.294117647058819</v>
      </c>
    </row>
    <row r="32" spans="1:28" ht="16.5" customHeight="1" x14ac:dyDescent="0.25">
      <c r="A32" s="85" t="s">
        <v>71</v>
      </c>
      <c r="B32" s="139">
        <v>588</v>
      </c>
      <c r="C32" s="222">
        <v>769</v>
      </c>
      <c r="D32" s="218">
        <v>130.78231292517006</v>
      </c>
      <c r="E32" s="82">
        <v>304</v>
      </c>
      <c r="F32" s="244">
        <v>436</v>
      </c>
      <c r="G32" s="89">
        <v>143.42105263157893</v>
      </c>
      <c r="H32" s="79">
        <v>77</v>
      </c>
      <c r="I32" s="88">
        <v>106</v>
      </c>
      <c r="J32" s="89">
        <v>137.66233766233768</v>
      </c>
      <c r="K32" s="82">
        <v>33</v>
      </c>
      <c r="L32" s="244">
        <v>51</v>
      </c>
      <c r="M32" s="89">
        <v>154.54545454545453</v>
      </c>
      <c r="N32" s="88">
        <v>43</v>
      </c>
      <c r="O32" s="88">
        <v>38</v>
      </c>
      <c r="P32" s="89">
        <v>88.372093023255815</v>
      </c>
      <c r="Q32" s="88">
        <v>275</v>
      </c>
      <c r="R32" s="244">
        <v>394</v>
      </c>
      <c r="S32" s="89">
        <v>143.27272727272725</v>
      </c>
      <c r="T32" s="88">
        <v>465</v>
      </c>
      <c r="U32" s="88">
        <v>573</v>
      </c>
      <c r="V32" s="89">
        <v>123.2258064516129</v>
      </c>
      <c r="W32" s="82">
        <v>197</v>
      </c>
      <c r="X32" s="244">
        <v>273</v>
      </c>
      <c r="Y32" s="89">
        <v>138.57868020304568</v>
      </c>
      <c r="Z32" s="244">
        <v>145</v>
      </c>
      <c r="AA32" s="244">
        <v>205</v>
      </c>
      <c r="AB32" s="108">
        <v>141.37931034482759</v>
      </c>
    </row>
    <row r="33" spans="1:28" ht="16.5" customHeight="1" x14ac:dyDescent="0.25">
      <c r="A33" s="93" t="s">
        <v>72</v>
      </c>
      <c r="B33" s="94">
        <v>904</v>
      </c>
      <c r="C33" s="222">
        <v>1038</v>
      </c>
      <c r="D33" s="218">
        <v>114.82300884955751</v>
      </c>
      <c r="E33" s="82">
        <v>318</v>
      </c>
      <c r="F33" s="244">
        <v>380</v>
      </c>
      <c r="G33" s="89">
        <v>119.49685534591194</v>
      </c>
      <c r="H33" s="79">
        <v>110</v>
      </c>
      <c r="I33" s="88">
        <v>108</v>
      </c>
      <c r="J33" s="89">
        <v>98.181818181818187</v>
      </c>
      <c r="K33" s="82">
        <v>14</v>
      </c>
      <c r="L33" s="244">
        <v>28</v>
      </c>
      <c r="M33" s="89">
        <v>200</v>
      </c>
      <c r="N33" s="88">
        <v>50</v>
      </c>
      <c r="O33" s="88">
        <v>62</v>
      </c>
      <c r="P33" s="89">
        <v>124</v>
      </c>
      <c r="Q33" s="88">
        <v>288</v>
      </c>
      <c r="R33" s="244">
        <v>338</v>
      </c>
      <c r="S33" s="89">
        <v>117.36111111111111</v>
      </c>
      <c r="T33" s="88">
        <v>790</v>
      </c>
      <c r="U33" s="88">
        <v>892</v>
      </c>
      <c r="V33" s="89">
        <v>112.9113924050633</v>
      </c>
      <c r="W33" s="82">
        <v>207</v>
      </c>
      <c r="X33" s="244">
        <v>259</v>
      </c>
      <c r="Y33" s="89">
        <v>125.1207729468599</v>
      </c>
      <c r="Z33" s="244">
        <v>131</v>
      </c>
      <c r="AA33" s="244">
        <v>174</v>
      </c>
      <c r="AB33" s="108">
        <v>132.82442748091603</v>
      </c>
    </row>
    <row r="34" spans="1:28" ht="15" customHeight="1" x14ac:dyDescent="0.25">
      <c r="A34" s="93" t="s">
        <v>73</v>
      </c>
      <c r="B34" s="94">
        <v>630</v>
      </c>
      <c r="C34" s="222">
        <v>597</v>
      </c>
      <c r="D34" s="218">
        <v>94.761904761904759</v>
      </c>
      <c r="E34" s="82">
        <v>505</v>
      </c>
      <c r="F34" s="244">
        <v>416</v>
      </c>
      <c r="G34" s="89">
        <v>82.376237623762378</v>
      </c>
      <c r="H34" s="79">
        <v>124</v>
      </c>
      <c r="I34" s="88">
        <v>159</v>
      </c>
      <c r="J34" s="89">
        <v>128.2258064516129</v>
      </c>
      <c r="K34" s="82">
        <v>74</v>
      </c>
      <c r="L34" s="244">
        <v>33</v>
      </c>
      <c r="M34" s="89">
        <v>44.594594594594597</v>
      </c>
      <c r="N34" s="88">
        <v>58</v>
      </c>
      <c r="O34" s="88">
        <v>28</v>
      </c>
      <c r="P34" s="89">
        <v>48.275862068965516</v>
      </c>
      <c r="Q34" s="88">
        <v>485</v>
      </c>
      <c r="R34" s="244">
        <v>396</v>
      </c>
      <c r="S34" s="89">
        <v>81.649484536082468</v>
      </c>
      <c r="T34" s="88">
        <v>438</v>
      </c>
      <c r="U34" s="88">
        <v>347</v>
      </c>
      <c r="V34" s="89">
        <v>79.223744292237441</v>
      </c>
      <c r="W34" s="82">
        <v>317</v>
      </c>
      <c r="X34" s="244">
        <v>166</v>
      </c>
      <c r="Y34" s="89">
        <v>52.365930599369079</v>
      </c>
      <c r="Z34" s="244">
        <v>250</v>
      </c>
      <c r="AA34" s="244">
        <v>151</v>
      </c>
      <c r="AB34" s="108">
        <v>60.4</v>
      </c>
    </row>
    <row r="35" spans="1:28" ht="15.75" customHeight="1" x14ac:dyDescent="0.25">
      <c r="A35" s="207" t="s">
        <v>74</v>
      </c>
      <c r="B35" s="219">
        <v>560</v>
      </c>
      <c r="C35" s="222">
        <v>532</v>
      </c>
      <c r="D35" s="218">
        <v>95</v>
      </c>
      <c r="E35" s="216">
        <v>383</v>
      </c>
      <c r="F35" s="244">
        <v>355</v>
      </c>
      <c r="G35" s="89">
        <v>92.689295039164492</v>
      </c>
      <c r="H35" s="79">
        <v>144</v>
      </c>
      <c r="I35" s="88">
        <v>144</v>
      </c>
      <c r="J35" s="89">
        <v>100</v>
      </c>
      <c r="K35" s="220">
        <v>23</v>
      </c>
      <c r="L35" s="244">
        <v>21</v>
      </c>
      <c r="M35" s="89">
        <v>91.304347826086953</v>
      </c>
      <c r="N35" s="88">
        <v>83</v>
      </c>
      <c r="O35" s="88">
        <v>73</v>
      </c>
      <c r="P35" s="89">
        <v>87.951807228915655</v>
      </c>
      <c r="Q35" s="221">
        <v>369</v>
      </c>
      <c r="R35" s="244">
        <v>318</v>
      </c>
      <c r="S35" s="89">
        <v>86.178861788617894</v>
      </c>
      <c r="T35" s="221">
        <v>350</v>
      </c>
      <c r="U35" s="88">
        <v>348</v>
      </c>
      <c r="V35" s="89">
        <v>99.428571428571431</v>
      </c>
      <c r="W35" s="220">
        <v>216</v>
      </c>
      <c r="X35" s="244">
        <v>171</v>
      </c>
      <c r="Y35" s="89">
        <v>79.166666666666657</v>
      </c>
      <c r="Z35" s="244">
        <v>192</v>
      </c>
      <c r="AA35" s="244">
        <v>159</v>
      </c>
      <c r="AB35" s="108">
        <v>82.8125</v>
      </c>
    </row>
    <row r="36" spans="1:28" ht="15" customHeight="1" x14ac:dyDescent="0.25">
      <c r="A36" s="207" t="s">
        <v>75</v>
      </c>
      <c r="B36" s="219">
        <v>1039</v>
      </c>
      <c r="C36" s="222">
        <v>1321</v>
      </c>
      <c r="D36" s="218">
        <v>127.1414821944177</v>
      </c>
      <c r="E36" s="220">
        <v>355</v>
      </c>
      <c r="F36" s="244">
        <v>483</v>
      </c>
      <c r="G36" s="89">
        <v>136.05633802816902</v>
      </c>
      <c r="H36" s="79">
        <v>108</v>
      </c>
      <c r="I36" s="88">
        <v>192</v>
      </c>
      <c r="J36" s="89">
        <v>177.77777777777777</v>
      </c>
      <c r="K36" s="220">
        <v>34</v>
      </c>
      <c r="L36" s="244">
        <v>47</v>
      </c>
      <c r="M36" s="89">
        <v>138.23529411764704</v>
      </c>
      <c r="N36" s="88">
        <v>122</v>
      </c>
      <c r="O36" s="88">
        <v>134</v>
      </c>
      <c r="P36" s="89">
        <v>109.8360655737705</v>
      </c>
      <c r="Q36" s="220">
        <v>330</v>
      </c>
      <c r="R36" s="244">
        <v>457</v>
      </c>
      <c r="S36" s="89">
        <v>138.48484848484847</v>
      </c>
      <c r="T36" s="220">
        <v>925</v>
      </c>
      <c r="U36" s="88">
        <v>1057</v>
      </c>
      <c r="V36" s="89">
        <v>114.27027027027027</v>
      </c>
      <c r="W36" s="220">
        <v>242</v>
      </c>
      <c r="X36" s="244">
        <v>219</v>
      </c>
      <c r="Y36" s="89">
        <v>90.495867768595033</v>
      </c>
      <c r="Z36" s="244">
        <v>218</v>
      </c>
      <c r="AA36" s="244">
        <v>189</v>
      </c>
      <c r="AB36" s="108">
        <v>86.697247706422019</v>
      </c>
    </row>
    <row r="37" spans="1:28" ht="14.25" customHeight="1" x14ac:dyDescent="0.25">
      <c r="A37" s="207" t="s">
        <v>76</v>
      </c>
      <c r="B37" s="219">
        <v>359</v>
      </c>
      <c r="C37" s="222">
        <v>460</v>
      </c>
      <c r="D37" s="218">
        <v>128.13370473537603</v>
      </c>
      <c r="E37" s="220">
        <v>170</v>
      </c>
      <c r="F37" s="244">
        <v>232</v>
      </c>
      <c r="G37" s="89">
        <v>136.47058823529412</v>
      </c>
      <c r="H37" s="79">
        <v>54</v>
      </c>
      <c r="I37" s="88">
        <v>92</v>
      </c>
      <c r="J37" s="89">
        <v>170.37037037037038</v>
      </c>
      <c r="K37" s="220">
        <v>5</v>
      </c>
      <c r="L37" s="244">
        <v>13</v>
      </c>
      <c r="M37" s="89">
        <v>260</v>
      </c>
      <c r="N37" s="88">
        <v>33</v>
      </c>
      <c r="O37" s="88">
        <v>19</v>
      </c>
      <c r="P37" s="89">
        <v>57.575757575757578</v>
      </c>
      <c r="Q37" s="220">
        <v>156</v>
      </c>
      <c r="R37" s="244">
        <v>214</v>
      </c>
      <c r="S37" s="89">
        <v>137.17948717948718</v>
      </c>
      <c r="T37" s="220">
        <v>305</v>
      </c>
      <c r="U37" s="88">
        <v>355</v>
      </c>
      <c r="V37" s="89">
        <v>116.39344262295081</v>
      </c>
      <c r="W37" s="220">
        <v>117</v>
      </c>
      <c r="X37" s="244">
        <v>127</v>
      </c>
      <c r="Y37" s="89">
        <v>108.54700854700855</v>
      </c>
      <c r="Z37" s="244">
        <v>85</v>
      </c>
      <c r="AA37" s="244">
        <v>73</v>
      </c>
      <c r="AB37" s="108">
        <v>85.882352941176464</v>
      </c>
    </row>
    <row r="38" spans="1:28" ht="16.5" customHeight="1" x14ac:dyDescent="0.25">
      <c r="A38" s="207" t="s">
        <v>77</v>
      </c>
      <c r="B38" s="219">
        <v>156</v>
      </c>
      <c r="C38" s="222">
        <v>196</v>
      </c>
      <c r="D38" s="218">
        <v>125.64102564102564</v>
      </c>
      <c r="E38" s="220">
        <v>88</v>
      </c>
      <c r="F38" s="244">
        <v>119</v>
      </c>
      <c r="G38" s="89">
        <v>135.22727272727272</v>
      </c>
      <c r="H38" s="79">
        <v>31</v>
      </c>
      <c r="I38" s="88">
        <v>31</v>
      </c>
      <c r="J38" s="89">
        <v>100</v>
      </c>
      <c r="K38" s="220">
        <v>15</v>
      </c>
      <c r="L38" s="244">
        <v>6</v>
      </c>
      <c r="M38" s="89">
        <v>40</v>
      </c>
      <c r="N38" s="88">
        <v>11</v>
      </c>
      <c r="O38" s="88">
        <v>14</v>
      </c>
      <c r="P38" s="89">
        <v>127.27272727272727</v>
      </c>
      <c r="Q38" s="220">
        <v>80</v>
      </c>
      <c r="R38" s="244">
        <v>115</v>
      </c>
      <c r="S38" s="89">
        <v>143.75</v>
      </c>
      <c r="T38" s="220">
        <v>120</v>
      </c>
      <c r="U38" s="88">
        <v>141</v>
      </c>
      <c r="V38" s="89">
        <v>117.5</v>
      </c>
      <c r="W38" s="220">
        <v>52</v>
      </c>
      <c r="X38" s="244">
        <v>64</v>
      </c>
      <c r="Y38" s="89">
        <v>123.07692307692308</v>
      </c>
      <c r="Z38" s="244">
        <v>46</v>
      </c>
      <c r="AA38" s="244">
        <v>45</v>
      </c>
      <c r="AB38" s="108">
        <v>97.826086956521735</v>
      </c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B38"/>
  <sheetViews>
    <sheetView view="pageBreakPreview" zoomScale="85" zoomScaleNormal="85" zoomScaleSheetLayoutView="85" workbookViewId="0">
      <selection activeCell="A11" sqref="A11"/>
    </sheetView>
  </sheetViews>
  <sheetFormatPr defaultRowHeight="15.75" x14ac:dyDescent="0.25"/>
  <cols>
    <col min="1" max="1" width="28.7109375" style="95" customWidth="1"/>
    <col min="2" max="2" width="9.7109375" style="95" customWidth="1"/>
    <col min="3" max="3" width="9.42578125" style="95" customWidth="1"/>
    <col min="4" max="4" width="8.7109375" style="95" customWidth="1"/>
    <col min="5" max="6" width="9.42578125" style="84" customWidth="1"/>
    <col min="7" max="7" width="7.7109375" style="84" customWidth="1"/>
    <col min="8" max="8" width="8.85546875" style="84" customWidth="1"/>
    <col min="9" max="9" width="8.7109375" style="84" customWidth="1"/>
    <col min="10" max="10" width="9" style="84" bestFit="1" customWidth="1"/>
    <col min="11" max="12" width="7.42578125" style="84" customWidth="1"/>
    <col min="13" max="13" width="9" style="84" bestFit="1" customWidth="1"/>
    <col min="14" max="14" width="7.7109375" style="84" customWidth="1"/>
    <col min="15" max="15" width="7.28515625" style="84" customWidth="1"/>
    <col min="16" max="16" width="9" style="84" bestFit="1" customWidth="1"/>
    <col min="17" max="17" width="8.28515625" style="84" customWidth="1"/>
    <col min="18" max="18" width="9.28515625" style="84" customWidth="1"/>
    <col min="19" max="19" width="7.28515625" style="84" customWidth="1"/>
    <col min="20" max="21" width="9.140625" style="84" customWidth="1"/>
    <col min="22" max="22" width="8" style="84" customWidth="1"/>
    <col min="23" max="24" width="9.140625" style="84" customWidth="1"/>
    <col min="25" max="25" width="8" style="84" customWidth="1"/>
    <col min="26" max="26" width="9" style="84" customWidth="1"/>
    <col min="27" max="27" width="9.28515625" style="84" customWidth="1"/>
    <col min="28" max="28" width="6.85546875" style="84" customWidth="1"/>
    <col min="29" max="253" width="9.140625" style="84"/>
    <col min="254" max="254" width="19.28515625" style="84" customWidth="1"/>
    <col min="255" max="255" width="9.7109375" style="84" customWidth="1"/>
    <col min="256" max="256" width="9.42578125" style="84" customWidth="1"/>
    <col min="257" max="257" width="8.7109375" style="84" customWidth="1"/>
    <col min="258" max="259" width="9.42578125" style="84" customWidth="1"/>
    <col min="260" max="260" width="7.7109375" style="84" customWidth="1"/>
    <col min="261" max="261" width="8.85546875" style="84" customWidth="1"/>
    <col min="262" max="262" width="8.7109375" style="84" customWidth="1"/>
    <col min="263" max="263" width="7.7109375" style="84" customWidth="1"/>
    <col min="264" max="265" width="8.140625" style="84" customWidth="1"/>
    <col min="266" max="266" width="6.42578125" style="84" customWidth="1"/>
    <col min="267" max="268" width="7.42578125" style="84" customWidth="1"/>
    <col min="269" max="269" width="6.28515625" style="84" customWidth="1"/>
    <col min="270" max="270" width="7.7109375" style="84" customWidth="1"/>
    <col min="271" max="271" width="7.28515625" style="84" customWidth="1"/>
    <col min="272" max="272" width="7.5703125" style="84" customWidth="1"/>
    <col min="273" max="273" width="8.28515625" style="84" customWidth="1"/>
    <col min="274" max="274" width="9.28515625" style="84" customWidth="1"/>
    <col min="275" max="275" width="7.28515625" style="84" customWidth="1"/>
    <col min="276" max="277" width="9.140625" style="84" customWidth="1"/>
    <col min="278" max="278" width="8" style="84" customWidth="1"/>
    <col min="279" max="280" width="9.140625" style="84" customWidth="1"/>
    <col min="281" max="281" width="8" style="84" customWidth="1"/>
    <col min="282" max="282" width="9" style="84" customWidth="1"/>
    <col min="283" max="283" width="9.28515625" style="84" customWidth="1"/>
    <col min="284" max="284" width="6.85546875" style="84" customWidth="1"/>
    <col min="285" max="509" width="9.140625" style="84"/>
    <col min="510" max="510" width="19.28515625" style="84" customWidth="1"/>
    <col min="511" max="511" width="9.7109375" style="84" customWidth="1"/>
    <col min="512" max="512" width="9.42578125" style="84" customWidth="1"/>
    <col min="513" max="513" width="8.7109375" style="84" customWidth="1"/>
    <col min="514" max="515" width="9.42578125" style="84" customWidth="1"/>
    <col min="516" max="516" width="7.7109375" style="84" customWidth="1"/>
    <col min="517" max="517" width="8.85546875" style="84" customWidth="1"/>
    <col min="518" max="518" width="8.7109375" style="84" customWidth="1"/>
    <col min="519" max="519" width="7.7109375" style="84" customWidth="1"/>
    <col min="520" max="521" width="8.140625" style="84" customWidth="1"/>
    <col min="522" max="522" width="6.42578125" style="84" customWidth="1"/>
    <col min="523" max="524" width="7.42578125" style="84" customWidth="1"/>
    <col min="525" max="525" width="6.28515625" style="84" customWidth="1"/>
    <col min="526" max="526" width="7.7109375" style="84" customWidth="1"/>
    <col min="527" max="527" width="7.28515625" style="84" customWidth="1"/>
    <col min="528" max="528" width="7.5703125" style="84" customWidth="1"/>
    <col min="529" max="529" width="8.28515625" style="84" customWidth="1"/>
    <col min="530" max="530" width="9.28515625" style="84" customWidth="1"/>
    <col min="531" max="531" width="7.28515625" style="84" customWidth="1"/>
    <col min="532" max="533" width="9.140625" style="84" customWidth="1"/>
    <col min="534" max="534" width="8" style="84" customWidth="1"/>
    <col min="535" max="536" width="9.140625" style="84" customWidth="1"/>
    <col min="537" max="537" width="8" style="84" customWidth="1"/>
    <col min="538" max="538" width="9" style="84" customWidth="1"/>
    <col min="539" max="539" width="9.28515625" style="84" customWidth="1"/>
    <col min="540" max="540" width="6.85546875" style="84" customWidth="1"/>
    <col min="541" max="765" width="9.140625" style="84"/>
    <col min="766" max="766" width="19.28515625" style="84" customWidth="1"/>
    <col min="767" max="767" width="9.7109375" style="84" customWidth="1"/>
    <col min="768" max="768" width="9.42578125" style="84" customWidth="1"/>
    <col min="769" max="769" width="8.7109375" style="84" customWidth="1"/>
    <col min="770" max="771" width="9.42578125" style="84" customWidth="1"/>
    <col min="772" max="772" width="7.7109375" style="84" customWidth="1"/>
    <col min="773" max="773" width="8.85546875" style="84" customWidth="1"/>
    <col min="774" max="774" width="8.7109375" style="84" customWidth="1"/>
    <col min="775" max="775" width="7.7109375" style="84" customWidth="1"/>
    <col min="776" max="777" width="8.140625" style="84" customWidth="1"/>
    <col min="778" max="778" width="6.42578125" style="84" customWidth="1"/>
    <col min="779" max="780" width="7.42578125" style="84" customWidth="1"/>
    <col min="781" max="781" width="6.28515625" style="84" customWidth="1"/>
    <col min="782" max="782" width="7.7109375" style="84" customWidth="1"/>
    <col min="783" max="783" width="7.28515625" style="84" customWidth="1"/>
    <col min="784" max="784" width="7.5703125" style="84" customWidth="1"/>
    <col min="785" max="785" width="8.28515625" style="84" customWidth="1"/>
    <col min="786" max="786" width="9.28515625" style="84" customWidth="1"/>
    <col min="787" max="787" width="7.28515625" style="84" customWidth="1"/>
    <col min="788" max="789" width="9.140625" style="84" customWidth="1"/>
    <col min="790" max="790" width="8" style="84" customWidth="1"/>
    <col min="791" max="792" width="9.140625" style="84" customWidth="1"/>
    <col min="793" max="793" width="8" style="84" customWidth="1"/>
    <col min="794" max="794" width="9" style="84" customWidth="1"/>
    <col min="795" max="795" width="9.28515625" style="84" customWidth="1"/>
    <col min="796" max="796" width="6.85546875" style="84" customWidth="1"/>
    <col min="797" max="1021" width="9.140625" style="84"/>
    <col min="1022" max="1022" width="19.28515625" style="84" customWidth="1"/>
    <col min="1023" max="1023" width="9.7109375" style="84" customWidth="1"/>
    <col min="1024" max="1024" width="9.42578125" style="84" customWidth="1"/>
    <col min="1025" max="1025" width="8.7109375" style="84" customWidth="1"/>
    <col min="1026" max="1027" width="9.42578125" style="84" customWidth="1"/>
    <col min="1028" max="1028" width="7.7109375" style="84" customWidth="1"/>
    <col min="1029" max="1029" width="8.85546875" style="84" customWidth="1"/>
    <col min="1030" max="1030" width="8.7109375" style="84" customWidth="1"/>
    <col min="1031" max="1031" width="7.7109375" style="84" customWidth="1"/>
    <col min="1032" max="1033" width="8.140625" style="84" customWidth="1"/>
    <col min="1034" max="1034" width="6.42578125" style="84" customWidth="1"/>
    <col min="1035" max="1036" width="7.42578125" style="84" customWidth="1"/>
    <col min="1037" max="1037" width="6.28515625" style="84" customWidth="1"/>
    <col min="1038" max="1038" width="7.7109375" style="84" customWidth="1"/>
    <col min="1039" max="1039" width="7.28515625" style="84" customWidth="1"/>
    <col min="1040" max="1040" width="7.5703125" style="84" customWidth="1"/>
    <col min="1041" max="1041" width="8.28515625" style="84" customWidth="1"/>
    <col min="1042" max="1042" width="9.28515625" style="84" customWidth="1"/>
    <col min="1043" max="1043" width="7.28515625" style="84" customWidth="1"/>
    <col min="1044" max="1045" width="9.140625" style="84" customWidth="1"/>
    <col min="1046" max="1046" width="8" style="84" customWidth="1"/>
    <col min="1047" max="1048" width="9.140625" style="84" customWidth="1"/>
    <col min="1049" max="1049" width="8" style="84" customWidth="1"/>
    <col min="1050" max="1050" width="9" style="84" customWidth="1"/>
    <col min="1051" max="1051" width="9.28515625" style="84" customWidth="1"/>
    <col min="1052" max="1052" width="6.85546875" style="84" customWidth="1"/>
    <col min="1053" max="1277" width="9.140625" style="84"/>
    <col min="1278" max="1278" width="19.28515625" style="84" customWidth="1"/>
    <col min="1279" max="1279" width="9.7109375" style="84" customWidth="1"/>
    <col min="1280" max="1280" width="9.42578125" style="84" customWidth="1"/>
    <col min="1281" max="1281" width="8.7109375" style="84" customWidth="1"/>
    <col min="1282" max="1283" width="9.42578125" style="84" customWidth="1"/>
    <col min="1284" max="1284" width="7.7109375" style="84" customWidth="1"/>
    <col min="1285" max="1285" width="8.85546875" style="84" customWidth="1"/>
    <col min="1286" max="1286" width="8.7109375" style="84" customWidth="1"/>
    <col min="1287" max="1287" width="7.7109375" style="84" customWidth="1"/>
    <col min="1288" max="1289" width="8.140625" style="84" customWidth="1"/>
    <col min="1290" max="1290" width="6.42578125" style="84" customWidth="1"/>
    <col min="1291" max="1292" width="7.42578125" style="84" customWidth="1"/>
    <col min="1293" max="1293" width="6.28515625" style="84" customWidth="1"/>
    <col min="1294" max="1294" width="7.7109375" style="84" customWidth="1"/>
    <col min="1295" max="1295" width="7.28515625" style="84" customWidth="1"/>
    <col min="1296" max="1296" width="7.5703125" style="84" customWidth="1"/>
    <col min="1297" max="1297" width="8.28515625" style="84" customWidth="1"/>
    <col min="1298" max="1298" width="9.28515625" style="84" customWidth="1"/>
    <col min="1299" max="1299" width="7.28515625" style="84" customWidth="1"/>
    <col min="1300" max="1301" width="9.140625" style="84" customWidth="1"/>
    <col min="1302" max="1302" width="8" style="84" customWidth="1"/>
    <col min="1303" max="1304" width="9.140625" style="84" customWidth="1"/>
    <col min="1305" max="1305" width="8" style="84" customWidth="1"/>
    <col min="1306" max="1306" width="9" style="84" customWidth="1"/>
    <col min="1307" max="1307" width="9.28515625" style="84" customWidth="1"/>
    <col min="1308" max="1308" width="6.85546875" style="84" customWidth="1"/>
    <col min="1309" max="1533" width="9.140625" style="84"/>
    <col min="1534" max="1534" width="19.28515625" style="84" customWidth="1"/>
    <col min="1535" max="1535" width="9.7109375" style="84" customWidth="1"/>
    <col min="1536" max="1536" width="9.42578125" style="84" customWidth="1"/>
    <col min="1537" max="1537" width="8.7109375" style="84" customWidth="1"/>
    <col min="1538" max="1539" width="9.42578125" style="84" customWidth="1"/>
    <col min="1540" max="1540" width="7.7109375" style="84" customWidth="1"/>
    <col min="1541" max="1541" width="8.85546875" style="84" customWidth="1"/>
    <col min="1542" max="1542" width="8.7109375" style="84" customWidth="1"/>
    <col min="1543" max="1543" width="7.7109375" style="84" customWidth="1"/>
    <col min="1544" max="1545" width="8.140625" style="84" customWidth="1"/>
    <col min="1546" max="1546" width="6.42578125" style="84" customWidth="1"/>
    <col min="1547" max="1548" width="7.42578125" style="84" customWidth="1"/>
    <col min="1549" max="1549" width="6.28515625" style="84" customWidth="1"/>
    <col min="1550" max="1550" width="7.7109375" style="84" customWidth="1"/>
    <col min="1551" max="1551" width="7.28515625" style="84" customWidth="1"/>
    <col min="1552" max="1552" width="7.5703125" style="84" customWidth="1"/>
    <col min="1553" max="1553" width="8.28515625" style="84" customWidth="1"/>
    <col min="1554" max="1554" width="9.28515625" style="84" customWidth="1"/>
    <col min="1555" max="1555" width="7.28515625" style="84" customWidth="1"/>
    <col min="1556" max="1557" width="9.140625" style="84" customWidth="1"/>
    <col min="1558" max="1558" width="8" style="84" customWidth="1"/>
    <col min="1559" max="1560" width="9.140625" style="84" customWidth="1"/>
    <col min="1561" max="1561" width="8" style="84" customWidth="1"/>
    <col min="1562" max="1562" width="9" style="84" customWidth="1"/>
    <col min="1563" max="1563" width="9.28515625" style="84" customWidth="1"/>
    <col min="1564" max="1564" width="6.85546875" style="84" customWidth="1"/>
    <col min="1565" max="1789" width="9.140625" style="84"/>
    <col min="1790" max="1790" width="19.28515625" style="84" customWidth="1"/>
    <col min="1791" max="1791" width="9.7109375" style="84" customWidth="1"/>
    <col min="1792" max="1792" width="9.42578125" style="84" customWidth="1"/>
    <col min="1793" max="1793" width="8.7109375" style="84" customWidth="1"/>
    <col min="1794" max="1795" width="9.42578125" style="84" customWidth="1"/>
    <col min="1796" max="1796" width="7.7109375" style="84" customWidth="1"/>
    <col min="1797" max="1797" width="8.85546875" style="84" customWidth="1"/>
    <col min="1798" max="1798" width="8.7109375" style="84" customWidth="1"/>
    <col min="1799" max="1799" width="7.7109375" style="84" customWidth="1"/>
    <col min="1800" max="1801" width="8.140625" style="84" customWidth="1"/>
    <col min="1802" max="1802" width="6.42578125" style="84" customWidth="1"/>
    <col min="1803" max="1804" width="7.42578125" style="84" customWidth="1"/>
    <col min="1805" max="1805" width="6.28515625" style="84" customWidth="1"/>
    <col min="1806" max="1806" width="7.7109375" style="84" customWidth="1"/>
    <col min="1807" max="1807" width="7.28515625" style="84" customWidth="1"/>
    <col min="1808" max="1808" width="7.5703125" style="84" customWidth="1"/>
    <col min="1809" max="1809" width="8.28515625" style="84" customWidth="1"/>
    <col min="1810" max="1810" width="9.28515625" style="84" customWidth="1"/>
    <col min="1811" max="1811" width="7.28515625" style="84" customWidth="1"/>
    <col min="1812" max="1813" width="9.140625" style="84" customWidth="1"/>
    <col min="1814" max="1814" width="8" style="84" customWidth="1"/>
    <col min="1815" max="1816" width="9.140625" style="84" customWidth="1"/>
    <col min="1817" max="1817" width="8" style="84" customWidth="1"/>
    <col min="1818" max="1818" width="9" style="84" customWidth="1"/>
    <col min="1819" max="1819" width="9.28515625" style="84" customWidth="1"/>
    <col min="1820" max="1820" width="6.85546875" style="84" customWidth="1"/>
    <col min="1821" max="2045" width="9.140625" style="84"/>
    <col min="2046" max="2046" width="19.28515625" style="84" customWidth="1"/>
    <col min="2047" max="2047" width="9.7109375" style="84" customWidth="1"/>
    <col min="2048" max="2048" width="9.42578125" style="84" customWidth="1"/>
    <col min="2049" max="2049" width="8.7109375" style="84" customWidth="1"/>
    <col min="2050" max="2051" width="9.42578125" style="84" customWidth="1"/>
    <col min="2052" max="2052" width="7.7109375" style="84" customWidth="1"/>
    <col min="2053" max="2053" width="8.85546875" style="84" customWidth="1"/>
    <col min="2054" max="2054" width="8.7109375" style="84" customWidth="1"/>
    <col min="2055" max="2055" width="7.7109375" style="84" customWidth="1"/>
    <col min="2056" max="2057" width="8.140625" style="84" customWidth="1"/>
    <col min="2058" max="2058" width="6.42578125" style="84" customWidth="1"/>
    <col min="2059" max="2060" width="7.42578125" style="84" customWidth="1"/>
    <col min="2061" max="2061" width="6.28515625" style="84" customWidth="1"/>
    <col min="2062" max="2062" width="7.7109375" style="84" customWidth="1"/>
    <col min="2063" max="2063" width="7.28515625" style="84" customWidth="1"/>
    <col min="2064" max="2064" width="7.5703125" style="84" customWidth="1"/>
    <col min="2065" max="2065" width="8.28515625" style="84" customWidth="1"/>
    <col min="2066" max="2066" width="9.28515625" style="84" customWidth="1"/>
    <col min="2067" max="2067" width="7.28515625" style="84" customWidth="1"/>
    <col min="2068" max="2069" width="9.140625" style="84" customWidth="1"/>
    <col min="2070" max="2070" width="8" style="84" customWidth="1"/>
    <col min="2071" max="2072" width="9.140625" style="84" customWidth="1"/>
    <col min="2073" max="2073" width="8" style="84" customWidth="1"/>
    <col min="2074" max="2074" width="9" style="84" customWidth="1"/>
    <col min="2075" max="2075" width="9.28515625" style="84" customWidth="1"/>
    <col min="2076" max="2076" width="6.85546875" style="84" customWidth="1"/>
    <col min="2077" max="2301" width="9.140625" style="84"/>
    <col min="2302" max="2302" width="19.28515625" style="84" customWidth="1"/>
    <col min="2303" max="2303" width="9.7109375" style="84" customWidth="1"/>
    <col min="2304" max="2304" width="9.42578125" style="84" customWidth="1"/>
    <col min="2305" max="2305" width="8.7109375" style="84" customWidth="1"/>
    <col min="2306" max="2307" width="9.42578125" style="84" customWidth="1"/>
    <col min="2308" max="2308" width="7.7109375" style="84" customWidth="1"/>
    <col min="2309" max="2309" width="8.85546875" style="84" customWidth="1"/>
    <col min="2310" max="2310" width="8.7109375" style="84" customWidth="1"/>
    <col min="2311" max="2311" width="7.7109375" style="84" customWidth="1"/>
    <col min="2312" max="2313" width="8.140625" style="84" customWidth="1"/>
    <col min="2314" max="2314" width="6.42578125" style="84" customWidth="1"/>
    <col min="2315" max="2316" width="7.42578125" style="84" customWidth="1"/>
    <col min="2317" max="2317" width="6.28515625" style="84" customWidth="1"/>
    <col min="2318" max="2318" width="7.7109375" style="84" customWidth="1"/>
    <col min="2319" max="2319" width="7.28515625" style="84" customWidth="1"/>
    <col min="2320" max="2320" width="7.5703125" style="84" customWidth="1"/>
    <col min="2321" max="2321" width="8.28515625" style="84" customWidth="1"/>
    <col min="2322" max="2322" width="9.28515625" style="84" customWidth="1"/>
    <col min="2323" max="2323" width="7.28515625" style="84" customWidth="1"/>
    <col min="2324" max="2325" width="9.140625" style="84" customWidth="1"/>
    <col min="2326" max="2326" width="8" style="84" customWidth="1"/>
    <col min="2327" max="2328" width="9.140625" style="84" customWidth="1"/>
    <col min="2329" max="2329" width="8" style="84" customWidth="1"/>
    <col min="2330" max="2330" width="9" style="84" customWidth="1"/>
    <col min="2331" max="2331" width="9.28515625" style="84" customWidth="1"/>
    <col min="2332" max="2332" width="6.85546875" style="84" customWidth="1"/>
    <col min="2333" max="2557" width="9.140625" style="84"/>
    <col min="2558" max="2558" width="19.28515625" style="84" customWidth="1"/>
    <col min="2559" max="2559" width="9.7109375" style="84" customWidth="1"/>
    <col min="2560" max="2560" width="9.42578125" style="84" customWidth="1"/>
    <col min="2561" max="2561" width="8.7109375" style="84" customWidth="1"/>
    <col min="2562" max="2563" width="9.42578125" style="84" customWidth="1"/>
    <col min="2564" max="2564" width="7.7109375" style="84" customWidth="1"/>
    <col min="2565" max="2565" width="8.85546875" style="84" customWidth="1"/>
    <col min="2566" max="2566" width="8.7109375" style="84" customWidth="1"/>
    <col min="2567" max="2567" width="7.7109375" style="84" customWidth="1"/>
    <col min="2568" max="2569" width="8.140625" style="84" customWidth="1"/>
    <col min="2570" max="2570" width="6.42578125" style="84" customWidth="1"/>
    <col min="2571" max="2572" width="7.42578125" style="84" customWidth="1"/>
    <col min="2573" max="2573" width="6.28515625" style="84" customWidth="1"/>
    <col min="2574" max="2574" width="7.7109375" style="84" customWidth="1"/>
    <col min="2575" max="2575" width="7.28515625" style="84" customWidth="1"/>
    <col min="2576" max="2576" width="7.5703125" style="84" customWidth="1"/>
    <col min="2577" max="2577" width="8.28515625" style="84" customWidth="1"/>
    <col min="2578" max="2578" width="9.28515625" style="84" customWidth="1"/>
    <col min="2579" max="2579" width="7.28515625" style="84" customWidth="1"/>
    <col min="2580" max="2581" width="9.140625" style="84" customWidth="1"/>
    <col min="2582" max="2582" width="8" style="84" customWidth="1"/>
    <col min="2583" max="2584" width="9.140625" style="84" customWidth="1"/>
    <col min="2585" max="2585" width="8" style="84" customWidth="1"/>
    <col min="2586" max="2586" width="9" style="84" customWidth="1"/>
    <col min="2587" max="2587" width="9.28515625" style="84" customWidth="1"/>
    <col min="2588" max="2588" width="6.85546875" style="84" customWidth="1"/>
    <col min="2589" max="2813" width="9.140625" style="84"/>
    <col min="2814" max="2814" width="19.28515625" style="84" customWidth="1"/>
    <col min="2815" max="2815" width="9.7109375" style="84" customWidth="1"/>
    <col min="2816" max="2816" width="9.42578125" style="84" customWidth="1"/>
    <col min="2817" max="2817" width="8.7109375" style="84" customWidth="1"/>
    <col min="2818" max="2819" width="9.42578125" style="84" customWidth="1"/>
    <col min="2820" max="2820" width="7.7109375" style="84" customWidth="1"/>
    <col min="2821" max="2821" width="8.85546875" style="84" customWidth="1"/>
    <col min="2822" max="2822" width="8.7109375" style="84" customWidth="1"/>
    <col min="2823" max="2823" width="7.7109375" style="84" customWidth="1"/>
    <col min="2824" max="2825" width="8.140625" style="84" customWidth="1"/>
    <col min="2826" max="2826" width="6.42578125" style="84" customWidth="1"/>
    <col min="2827" max="2828" width="7.42578125" style="84" customWidth="1"/>
    <col min="2829" max="2829" width="6.28515625" style="84" customWidth="1"/>
    <col min="2830" max="2830" width="7.7109375" style="84" customWidth="1"/>
    <col min="2831" max="2831" width="7.28515625" style="84" customWidth="1"/>
    <col min="2832" max="2832" width="7.5703125" style="84" customWidth="1"/>
    <col min="2833" max="2833" width="8.28515625" style="84" customWidth="1"/>
    <col min="2834" max="2834" width="9.28515625" style="84" customWidth="1"/>
    <col min="2835" max="2835" width="7.28515625" style="84" customWidth="1"/>
    <col min="2836" max="2837" width="9.140625" style="84" customWidth="1"/>
    <col min="2838" max="2838" width="8" style="84" customWidth="1"/>
    <col min="2839" max="2840" width="9.140625" style="84" customWidth="1"/>
    <col min="2841" max="2841" width="8" style="84" customWidth="1"/>
    <col min="2842" max="2842" width="9" style="84" customWidth="1"/>
    <col min="2843" max="2843" width="9.28515625" style="84" customWidth="1"/>
    <col min="2844" max="2844" width="6.85546875" style="84" customWidth="1"/>
    <col min="2845" max="3069" width="9.140625" style="84"/>
    <col min="3070" max="3070" width="19.28515625" style="84" customWidth="1"/>
    <col min="3071" max="3071" width="9.7109375" style="84" customWidth="1"/>
    <col min="3072" max="3072" width="9.42578125" style="84" customWidth="1"/>
    <col min="3073" max="3073" width="8.7109375" style="84" customWidth="1"/>
    <col min="3074" max="3075" width="9.42578125" style="84" customWidth="1"/>
    <col min="3076" max="3076" width="7.7109375" style="84" customWidth="1"/>
    <col min="3077" max="3077" width="8.85546875" style="84" customWidth="1"/>
    <col min="3078" max="3078" width="8.7109375" style="84" customWidth="1"/>
    <col min="3079" max="3079" width="7.7109375" style="84" customWidth="1"/>
    <col min="3080" max="3081" width="8.140625" style="84" customWidth="1"/>
    <col min="3082" max="3082" width="6.42578125" style="84" customWidth="1"/>
    <col min="3083" max="3084" width="7.42578125" style="84" customWidth="1"/>
    <col min="3085" max="3085" width="6.28515625" style="84" customWidth="1"/>
    <col min="3086" max="3086" width="7.7109375" style="84" customWidth="1"/>
    <col min="3087" max="3087" width="7.28515625" style="84" customWidth="1"/>
    <col min="3088" max="3088" width="7.5703125" style="84" customWidth="1"/>
    <col min="3089" max="3089" width="8.28515625" style="84" customWidth="1"/>
    <col min="3090" max="3090" width="9.28515625" style="84" customWidth="1"/>
    <col min="3091" max="3091" width="7.28515625" style="84" customWidth="1"/>
    <col min="3092" max="3093" width="9.140625" style="84" customWidth="1"/>
    <col min="3094" max="3094" width="8" style="84" customWidth="1"/>
    <col min="3095" max="3096" width="9.140625" style="84" customWidth="1"/>
    <col min="3097" max="3097" width="8" style="84" customWidth="1"/>
    <col min="3098" max="3098" width="9" style="84" customWidth="1"/>
    <col min="3099" max="3099" width="9.28515625" style="84" customWidth="1"/>
    <col min="3100" max="3100" width="6.85546875" style="84" customWidth="1"/>
    <col min="3101" max="3325" width="9.140625" style="84"/>
    <col min="3326" max="3326" width="19.28515625" style="84" customWidth="1"/>
    <col min="3327" max="3327" width="9.7109375" style="84" customWidth="1"/>
    <col min="3328" max="3328" width="9.42578125" style="84" customWidth="1"/>
    <col min="3329" max="3329" width="8.7109375" style="84" customWidth="1"/>
    <col min="3330" max="3331" width="9.42578125" style="84" customWidth="1"/>
    <col min="3332" max="3332" width="7.7109375" style="84" customWidth="1"/>
    <col min="3333" max="3333" width="8.85546875" style="84" customWidth="1"/>
    <col min="3334" max="3334" width="8.7109375" style="84" customWidth="1"/>
    <col min="3335" max="3335" width="7.7109375" style="84" customWidth="1"/>
    <col min="3336" max="3337" width="8.140625" style="84" customWidth="1"/>
    <col min="3338" max="3338" width="6.42578125" style="84" customWidth="1"/>
    <col min="3339" max="3340" width="7.42578125" style="84" customWidth="1"/>
    <col min="3341" max="3341" width="6.28515625" style="84" customWidth="1"/>
    <col min="3342" max="3342" width="7.7109375" style="84" customWidth="1"/>
    <col min="3343" max="3343" width="7.28515625" style="84" customWidth="1"/>
    <col min="3344" max="3344" width="7.5703125" style="84" customWidth="1"/>
    <col min="3345" max="3345" width="8.28515625" style="84" customWidth="1"/>
    <col min="3346" max="3346" width="9.28515625" style="84" customWidth="1"/>
    <col min="3347" max="3347" width="7.28515625" style="84" customWidth="1"/>
    <col min="3348" max="3349" width="9.140625" style="84" customWidth="1"/>
    <col min="3350" max="3350" width="8" style="84" customWidth="1"/>
    <col min="3351" max="3352" width="9.140625" style="84" customWidth="1"/>
    <col min="3353" max="3353" width="8" style="84" customWidth="1"/>
    <col min="3354" max="3354" width="9" style="84" customWidth="1"/>
    <col min="3355" max="3355" width="9.28515625" style="84" customWidth="1"/>
    <col min="3356" max="3356" width="6.85546875" style="84" customWidth="1"/>
    <col min="3357" max="3581" width="9.140625" style="84"/>
    <col min="3582" max="3582" width="19.28515625" style="84" customWidth="1"/>
    <col min="3583" max="3583" width="9.7109375" style="84" customWidth="1"/>
    <col min="3584" max="3584" width="9.42578125" style="84" customWidth="1"/>
    <col min="3585" max="3585" width="8.7109375" style="84" customWidth="1"/>
    <col min="3586" max="3587" width="9.42578125" style="84" customWidth="1"/>
    <col min="3588" max="3588" width="7.7109375" style="84" customWidth="1"/>
    <col min="3589" max="3589" width="8.85546875" style="84" customWidth="1"/>
    <col min="3590" max="3590" width="8.7109375" style="84" customWidth="1"/>
    <col min="3591" max="3591" width="7.7109375" style="84" customWidth="1"/>
    <col min="3592" max="3593" width="8.140625" style="84" customWidth="1"/>
    <col min="3594" max="3594" width="6.42578125" style="84" customWidth="1"/>
    <col min="3595" max="3596" width="7.42578125" style="84" customWidth="1"/>
    <col min="3597" max="3597" width="6.28515625" style="84" customWidth="1"/>
    <col min="3598" max="3598" width="7.7109375" style="84" customWidth="1"/>
    <col min="3599" max="3599" width="7.28515625" style="84" customWidth="1"/>
    <col min="3600" max="3600" width="7.5703125" style="84" customWidth="1"/>
    <col min="3601" max="3601" width="8.28515625" style="84" customWidth="1"/>
    <col min="3602" max="3602" width="9.28515625" style="84" customWidth="1"/>
    <col min="3603" max="3603" width="7.28515625" style="84" customWidth="1"/>
    <col min="3604" max="3605" width="9.140625" style="84" customWidth="1"/>
    <col min="3606" max="3606" width="8" style="84" customWidth="1"/>
    <col min="3607" max="3608" width="9.140625" style="84" customWidth="1"/>
    <col min="3609" max="3609" width="8" style="84" customWidth="1"/>
    <col min="3610" max="3610" width="9" style="84" customWidth="1"/>
    <col min="3611" max="3611" width="9.28515625" style="84" customWidth="1"/>
    <col min="3612" max="3612" width="6.85546875" style="84" customWidth="1"/>
    <col min="3613" max="3837" width="9.140625" style="84"/>
    <col min="3838" max="3838" width="19.28515625" style="84" customWidth="1"/>
    <col min="3839" max="3839" width="9.7109375" style="84" customWidth="1"/>
    <col min="3840" max="3840" width="9.42578125" style="84" customWidth="1"/>
    <col min="3841" max="3841" width="8.7109375" style="84" customWidth="1"/>
    <col min="3842" max="3843" width="9.42578125" style="84" customWidth="1"/>
    <col min="3844" max="3844" width="7.7109375" style="84" customWidth="1"/>
    <col min="3845" max="3845" width="8.85546875" style="84" customWidth="1"/>
    <col min="3846" max="3846" width="8.7109375" style="84" customWidth="1"/>
    <col min="3847" max="3847" width="7.7109375" style="84" customWidth="1"/>
    <col min="3848" max="3849" width="8.140625" style="84" customWidth="1"/>
    <col min="3850" max="3850" width="6.42578125" style="84" customWidth="1"/>
    <col min="3851" max="3852" width="7.42578125" style="84" customWidth="1"/>
    <col min="3853" max="3853" width="6.28515625" style="84" customWidth="1"/>
    <col min="3854" max="3854" width="7.7109375" style="84" customWidth="1"/>
    <col min="3855" max="3855" width="7.28515625" style="84" customWidth="1"/>
    <col min="3856" max="3856" width="7.5703125" style="84" customWidth="1"/>
    <col min="3857" max="3857" width="8.28515625" style="84" customWidth="1"/>
    <col min="3858" max="3858" width="9.28515625" style="84" customWidth="1"/>
    <col min="3859" max="3859" width="7.28515625" style="84" customWidth="1"/>
    <col min="3860" max="3861" width="9.140625" style="84" customWidth="1"/>
    <col min="3862" max="3862" width="8" style="84" customWidth="1"/>
    <col min="3863" max="3864" width="9.140625" style="84" customWidth="1"/>
    <col min="3865" max="3865" width="8" style="84" customWidth="1"/>
    <col min="3866" max="3866" width="9" style="84" customWidth="1"/>
    <col min="3867" max="3867" width="9.28515625" style="84" customWidth="1"/>
    <col min="3868" max="3868" width="6.85546875" style="84" customWidth="1"/>
    <col min="3869" max="4093" width="9.140625" style="84"/>
    <col min="4094" max="4094" width="19.28515625" style="84" customWidth="1"/>
    <col min="4095" max="4095" width="9.7109375" style="84" customWidth="1"/>
    <col min="4096" max="4096" width="9.42578125" style="84" customWidth="1"/>
    <col min="4097" max="4097" width="8.7109375" style="84" customWidth="1"/>
    <col min="4098" max="4099" width="9.42578125" style="84" customWidth="1"/>
    <col min="4100" max="4100" width="7.7109375" style="84" customWidth="1"/>
    <col min="4101" max="4101" width="8.85546875" style="84" customWidth="1"/>
    <col min="4102" max="4102" width="8.7109375" style="84" customWidth="1"/>
    <col min="4103" max="4103" width="7.7109375" style="84" customWidth="1"/>
    <col min="4104" max="4105" width="8.140625" style="84" customWidth="1"/>
    <col min="4106" max="4106" width="6.42578125" style="84" customWidth="1"/>
    <col min="4107" max="4108" width="7.42578125" style="84" customWidth="1"/>
    <col min="4109" max="4109" width="6.28515625" style="84" customWidth="1"/>
    <col min="4110" max="4110" width="7.7109375" style="84" customWidth="1"/>
    <col min="4111" max="4111" width="7.28515625" style="84" customWidth="1"/>
    <col min="4112" max="4112" width="7.5703125" style="84" customWidth="1"/>
    <col min="4113" max="4113" width="8.28515625" style="84" customWidth="1"/>
    <col min="4114" max="4114" width="9.28515625" style="84" customWidth="1"/>
    <col min="4115" max="4115" width="7.28515625" style="84" customWidth="1"/>
    <col min="4116" max="4117" width="9.140625" style="84" customWidth="1"/>
    <col min="4118" max="4118" width="8" style="84" customWidth="1"/>
    <col min="4119" max="4120" width="9.140625" style="84" customWidth="1"/>
    <col min="4121" max="4121" width="8" style="84" customWidth="1"/>
    <col min="4122" max="4122" width="9" style="84" customWidth="1"/>
    <col min="4123" max="4123" width="9.28515625" style="84" customWidth="1"/>
    <col min="4124" max="4124" width="6.85546875" style="84" customWidth="1"/>
    <col min="4125" max="4349" width="9.140625" style="84"/>
    <col min="4350" max="4350" width="19.28515625" style="84" customWidth="1"/>
    <col min="4351" max="4351" width="9.7109375" style="84" customWidth="1"/>
    <col min="4352" max="4352" width="9.42578125" style="84" customWidth="1"/>
    <col min="4353" max="4353" width="8.7109375" style="84" customWidth="1"/>
    <col min="4354" max="4355" width="9.42578125" style="84" customWidth="1"/>
    <col min="4356" max="4356" width="7.7109375" style="84" customWidth="1"/>
    <col min="4357" max="4357" width="8.85546875" style="84" customWidth="1"/>
    <col min="4358" max="4358" width="8.7109375" style="84" customWidth="1"/>
    <col min="4359" max="4359" width="7.7109375" style="84" customWidth="1"/>
    <col min="4360" max="4361" width="8.140625" style="84" customWidth="1"/>
    <col min="4362" max="4362" width="6.42578125" style="84" customWidth="1"/>
    <col min="4363" max="4364" width="7.42578125" style="84" customWidth="1"/>
    <col min="4365" max="4365" width="6.28515625" style="84" customWidth="1"/>
    <col min="4366" max="4366" width="7.7109375" style="84" customWidth="1"/>
    <col min="4367" max="4367" width="7.28515625" style="84" customWidth="1"/>
    <col min="4368" max="4368" width="7.5703125" style="84" customWidth="1"/>
    <col min="4369" max="4369" width="8.28515625" style="84" customWidth="1"/>
    <col min="4370" max="4370" width="9.28515625" style="84" customWidth="1"/>
    <col min="4371" max="4371" width="7.28515625" style="84" customWidth="1"/>
    <col min="4372" max="4373" width="9.140625" style="84" customWidth="1"/>
    <col min="4374" max="4374" width="8" style="84" customWidth="1"/>
    <col min="4375" max="4376" width="9.140625" style="84" customWidth="1"/>
    <col min="4377" max="4377" width="8" style="84" customWidth="1"/>
    <col min="4378" max="4378" width="9" style="84" customWidth="1"/>
    <col min="4379" max="4379" width="9.28515625" style="84" customWidth="1"/>
    <col min="4380" max="4380" width="6.85546875" style="84" customWidth="1"/>
    <col min="4381" max="4605" width="9.140625" style="84"/>
    <col min="4606" max="4606" width="19.28515625" style="84" customWidth="1"/>
    <col min="4607" max="4607" width="9.7109375" style="84" customWidth="1"/>
    <col min="4608" max="4608" width="9.42578125" style="84" customWidth="1"/>
    <col min="4609" max="4609" width="8.7109375" style="84" customWidth="1"/>
    <col min="4610" max="4611" width="9.42578125" style="84" customWidth="1"/>
    <col min="4612" max="4612" width="7.7109375" style="84" customWidth="1"/>
    <col min="4613" max="4613" width="8.85546875" style="84" customWidth="1"/>
    <col min="4614" max="4614" width="8.7109375" style="84" customWidth="1"/>
    <col min="4615" max="4615" width="7.7109375" style="84" customWidth="1"/>
    <col min="4616" max="4617" width="8.140625" style="84" customWidth="1"/>
    <col min="4618" max="4618" width="6.42578125" style="84" customWidth="1"/>
    <col min="4619" max="4620" width="7.42578125" style="84" customWidth="1"/>
    <col min="4621" max="4621" width="6.28515625" style="84" customWidth="1"/>
    <col min="4622" max="4622" width="7.7109375" style="84" customWidth="1"/>
    <col min="4623" max="4623" width="7.28515625" style="84" customWidth="1"/>
    <col min="4624" max="4624" width="7.5703125" style="84" customWidth="1"/>
    <col min="4625" max="4625" width="8.28515625" style="84" customWidth="1"/>
    <col min="4626" max="4626" width="9.28515625" style="84" customWidth="1"/>
    <col min="4627" max="4627" width="7.28515625" style="84" customWidth="1"/>
    <col min="4628" max="4629" width="9.140625" style="84" customWidth="1"/>
    <col min="4630" max="4630" width="8" style="84" customWidth="1"/>
    <col min="4631" max="4632" width="9.140625" style="84" customWidth="1"/>
    <col min="4633" max="4633" width="8" style="84" customWidth="1"/>
    <col min="4634" max="4634" width="9" style="84" customWidth="1"/>
    <col min="4635" max="4635" width="9.28515625" style="84" customWidth="1"/>
    <col min="4636" max="4636" width="6.85546875" style="84" customWidth="1"/>
    <col min="4637" max="4861" width="9.140625" style="84"/>
    <col min="4862" max="4862" width="19.28515625" style="84" customWidth="1"/>
    <col min="4863" max="4863" width="9.7109375" style="84" customWidth="1"/>
    <col min="4864" max="4864" width="9.42578125" style="84" customWidth="1"/>
    <col min="4865" max="4865" width="8.7109375" style="84" customWidth="1"/>
    <col min="4866" max="4867" width="9.42578125" style="84" customWidth="1"/>
    <col min="4868" max="4868" width="7.7109375" style="84" customWidth="1"/>
    <col min="4869" max="4869" width="8.85546875" style="84" customWidth="1"/>
    <col min="4870" max="4870" width="8.7109375" style="84" customWidth="1"/>
    <col min="4871" max="4871" width="7.7109375" style="84" customWidth="1"/>
    <col min="4872" max="4873" width="8.140625" style="84" customWidth="1"/>
    <col min="4874" max="4874" width="6.42578125" style="84" customWidth="1"/>
    <col min="4875" max="4876" width="7.42578125" style="84" customWidth="1"/>
    <col min="4877" max="4877" width="6.28515625" style="84" customWidth="1"/>
    <col min="4878" max="4878" width="7.7109375" style="84" customWidth="1"/>
    <col min="4879" max="4879" width="7.28515625" style="84" customWidth="1"/>
    <col min="4880" max="4880" width="7.5703125" style="84" customWidth="1"/>
    <col min="4881" max="4881" width="8.28515625" style="84" customWidth="1"/>
    <col min="4882" max="4882" width="9.28515625" style="84" customWidth="1"/>
    <col min="4883" max="4883" width="7.28515625" style="84" customWidth="1"/>
    <col min="4884" max="4885" width="9.140625" style="84" customWidth="1"/>
    <col min="4886" max="4886" width="8" style="84" customWidth="1"/>
    <col min="4887" max="4888" width="9.140625" style="84" customWidth="1"/>
    <col min="4889" max="4889" width="8" style="84" customWidth="1"/>
    <col min="4890" max="4890" width="9" style="84" customWidth="1"/>
    <col min="4891" max="4891" width="9.28515625" style="84" customWidth="1"/>
    <col min="4892" max="4892" width="6.85546875" style="84" customWidth="1"/>
    <col min="4893" max="5117" width="9.140625" style="84"/>
    <col min="5118" max="5118" width="19.28515625" style="84" customWidth="1"/>
    <col min="5119" max="5119" width="9.7109375" style="84" customWidth="1"/>
    <col min="5120" max="5120" width="9.42578125" style="84" customWidth="1"/>
    <col min="5121" max="5121" width="8.7109375" style="84" customWidth="1"/>
    <col min="5122" max="5123" width="9.42578125" style="84" customWidth="1"/>
    <col min="5124" max="5124" width="7.7109375" style="84" customWidth="1"/>
    <col min="5125" max="5125" width="8.85546875" style="84" customWidth="1"/>
    <col min="5126" max="5126" width="8.7109375" style="84" customWidth="1"/>
    <col min="5127" max="5127" width="7.7109375" style="84" customWidth="1"/>
    <col min="5128" max="5129" width="8.140625" style="84" customWidth="1"/>
    <col min="5130" max="5130" width="6.42578125" style="84" customWidth="1"/>
    <col min="5131" max="5132" width="7.42578125" style="84" customWidth="1"/>
    <col min="5133" max="5133" width="6.28515625" style="84" customWidth="1"/>
    <col min="5134" max="5134" width="7.7109375" style="84" customWidth="1"/>
    <col min="5135" max="5135" width="7.28515625" style="84" customWidth="1"/>
    <col min="5136" max="5136" width="7.5703125" style="84" customWidth="1"/>
    <col min="5137" max="5137" width="8.28515625" style="84" customWidth="1"/>
    <col min="5138" max="5138" width="9.28515625" style="84" customWidth="1"/>
    <col min="5139" max="5139" width="7.28515625" style="84" customWidth="1"/>
    <col min="5140" max="5141" width="9.140625" style="84" customWidth="1"/>
    <col min="5142" max="5142" width="8" style="84" customWidth="1"/>
    <col min="5143" max="5144" width="9.140625" style="84" customWidth="1"/>
    <col min="5145" max="5145" width="8" style="84" customWidth="1"/>
    <col min="5146" max="5146" width="9" style="84" customWidth="1"/>
    <col min="5147" max="5147" width="9.28515625" style="84" customWidth="1"/>
    <col min="5148" max="5148" width="6.85546875" style="84" customWidth="1"/>
    <col min="5149" max="5373" width="9.140625" style="84"/>
    <col min="5374" max="5374" width="19.28515625" style="84" customWidth="1"/>
    <col min="5375" max="5375" width="9.7109375" style="84" customWidth="1"/>
    <col min="5376" max="5376" width="9.42578125" style="84" customWidth="1"/>
    <col min="5377" max="5377" width="8.7109375" style="84" customWidth="1"/>
    <col min="5378" max="5379" width="9.42578125" style="84" customWidth="1"/>
    <col min="5380" max="5380" width="7.7109375" style="84" customWidth="1"/>
    <col min="5381" max="5381" width="8.85546875" style="84" customWidth="1"/>
    <col min="5382" max="5382" width="8.7109375" style="84" customWidth="1"/>
    <col min="5383" max="5383" width="7.7109375" style="84" customWidth="1"/>
    <col min="5384" max="5385" width="8.140625" style="84" customWidth="1"/>
    <col min="5386" max="5386" width="6.42578125" style="84" customWidth="1"/>
    <col min="5387" max="5388" width="7.42578125" style="84" customWidth="1"/>
    <col min="5389" max="5389" width="6.28515625" style="84" customWidth="1"/>
    <col min="5390" max="5390" width="7.7109375" style="84" customWidth="1"/>
    <col min="5391" max="5391" width="7.28515625" style="84" customWidth="1"/>
    <col min="5392" max="5392" width="7.5703125" style="84" customWidth="1"/>
    <col min="5393" max="5393" width="8.28515625" style="84" customWidth="1"/>
    <col min="5394" max="5394" width="9.28515625" style="84" customWidth="1"/>
    <col min="5395" max="5395" width="7.28515625" style="84" customWidth="1"/>
    <col min="5396" max="5397" width="9.140625" style="84" customWidth="1"/>
    <col min="5398" max="5398" width="8" style="84" customWidth="1"/>
    <col min="5399" max="5400" width="9.140625" style="84" customWidth="1"/>
    <col min="5401" max="5401" width="8" style="84" customWidth="1"/>
    <col min="5402" max="5402" width="9" style="84" customWidth="1"/>
    <col min="5403" max="5403" width="9.28515625" style="84" customWidth="1"/>
    <col min="5404" max="5404" width="6.85546875" style="84" customWidth="1"/>
    <col min="5405" max="5629" width="9.140625" style="84"/>
    <col min="5630" max="5630" width="19.28515625" style="84" customWidth="1"/>
    <col min="5631" max="5631" width="9.7109375" style="84" customWidth="1"/>
    <col min="5632" max="5632" width="9.42578125" style="84" customWidth="1"/>
    <col min="5633" max="5633" width="8.7109375" style="84" customWidth="1"/>
    <col min="5634" max="5635" width="9.42578125" style="84" customWidth="1"/>
    <col min="5636" max="5636" width="7.7109375" style="84" customWidth="1"/>
    <col min="5637" max="5637" width="8.85546875" style="84" customWidth="1"/>
    <col min="5638" max="5638" width="8.7109375" style="84" customWidth="1"/>
    <col min="5639" max="5639" width="7.7109375" style="84" customWidth="1"/>
    <col min="5640" max="5641" width="8.140625" style="84" customWidth="1"/>
    <col min="5642" max="5642" width="6.42578125" style="84" customWidth="1"/>
    <col min="5643" max="5644" width="7.42578125" style="84" customWidth="1"/>
    <col min="5645" max="5645" width="6.28515625" style="84" customWidth="1"/>
    <col min="5646" max="5646" width="7.7109375" style="84" customWidth="1"/>
    <col min="5647" max="5647" width="7.28515625" style="84" customWidth="1"/>
    <col min="5648" max="5648" width="7.5703125" style="84" customWidth="1"/>
    <col min="5649" max="5649" width="8.28515625" style="84" customWidth="1"/>
    <col min="5650" max="5650" width="9.28515625" style="84" customWidth="1"/>
    <col min="5651" max="5651" width="7.28515625" style="84" customWidth="1"/>
    <col min="5652" max="5653" width="9.140625" style="84" customWidth="1"/>
    <col min="5654" max="5654" width="8" style="84" customWidth="1"/>
    <col min="5655" max="5656" width="9.140625" style="84" customWidth="1"/>
    <col min="5657" max="5657" width="8" style="84" customWidth="1"/>
    <col min="5658" max="5658" width="9" style="84" customWidth="1"/>
    <col min="5659" max="5659" width="9.28515625" style="84" customWidth="1"/>
    <col min="5660" max="5660" width="6.85546875" style="84" customWidth="1"/>
    <col min="5661" max="5885" width="9.140625" style="84"/>
    <col min="5886" max="5886" width="19.28515625" style="84" customWidth="1"/>
    <col min="5887" max="5887" width="9.7109375" style="84" customWidth="1"/>
    <col min="5888" max="5888" width="9.42578125" style="84" customWidth="1"/>
    <col min="5889" max="5889" width="8.7109375" style="84" customWidth="1"/>
    <col min="5890" max="5891" width="9.42578125" style="84" customWidth="1"/>
    <col min="5892" max="5892" width="7.7109375" style="84" customWidth="1"/>
    <col min="5893" max="5893" width="8.85546875" style="84" customWidth="1"/>
    <col min="5894" max="5894" width="8.7109375" style="84" customWidth="1"/>
    <col min="5895" max="5895" width="7.7109375" style="84" customWidth="1"/>
    <col min="5896" max="5897" width="8.140625" style="84" customWidth="1"/>
    <col min="5898" max="5898" width="6.42578125" style="84" customWidth="1"/>
    <col min="5899" max="5900" width="7.42578125" style="84" customWidth="1"/>
    <col min="5901" max="5901" width="6.28515625" style="84" customWidth="1"/>
    <col min="5902" max="5902" width="7.7109375" style="84" customWidth="1"/>
    <col min="5903" max="5903" width="7.28515625" style="84" customWidth="1"/>
    <col min="5904" max="5904" width="7.5703125" style="84" customWidth="1"/>
    <col min="5905" max="5905" width="8.28515625" style="84" customWidth="1"/>
    <col min="5906" max="5906" width="9.28515625" style="84" customWidth="1"/>
    <col min="5907" max="5907" width="7.28515625" style="84" customWidth="1"/>
    <col min="5908" max="5909" width="9.140625" style="84" customWidth="1"/>
    <col min="5910" max="5910" width="8" style="84" customWidth="1"/>
    <col min="5911" max="5912" width="9.140625" style="84" customWidth="1"/>
    <col min="5913" max="5913" width="8" style="84" customWidth="1"/>
    <col min="5914" max="5914" width="9" style="84" customWidth="1"/>
    <col min="5915" max="5915" width="9.28515625" style="84" customWidth="1"/>
    <col min="5916" max="5916" width="6.85546875" style="84" customWidth="1"/>
    <col min="5917" max="6141" width="9.140625" style="84"/>
    <col min="6142" max="6142" width="19.28515625" style="84" customWidth="1"/>
    <col min="6143" max="6143" width="9.7109375" style="84" customWidth="1"/>
    <col min="6144" max="6144" width="9.42578125" style="84" customWidth="1"/>
    <col min="6145" max="6145" width="8.7109375" style="84" customWidth="1"/>
    <col min="6146" max="6147" width="9.42578125" style="84" customWidth="1"/>
    <col min="6148" max="6148" width="7.7109375" style="84" customWidth="1"/>
    <col min="6149" max="6149" width="8.85546875" style="84" customWidth="1"/>
    <col min="6150" max="6150" width="8.7109375" style="84" customWidth="1"/>
    <col min="6151" max="6151" width="7.7109375" style="84" customWidth="1"/>
    <col min="6152" max="6153" width="8.140625" style="84" customWidth="1"/>
    <col min="6154" max="6154" width="6.42578125" style="84" customWidth="1"/>
    <col min="6155" max="6156" width="7.42578125" style="84" customWidth="1"/>
    <col min="6157" max="6157" width="6.28515625" style="84" customWidth="1"/>
    <col min="6158" max="6158" width="7.7109375" style="84" customWidth="1"/>
    <col min="6159" max="6159" width="7.28515625" style="84" customWidth="1"/>
    <col min="6160" max="6160" width="7.5703125" style="84" customWidth="1"/>
    <col min="6161" max="6161" width="8.28515625" style="84" customWidth="1"/>
    <col min="6162" max="6162" width="9.28515625" style="84" customWidth="1"/>
    <col min="6163" max="6163" width="7.28515625" style="84" customWidth="1"/>
    <col min="6164" max="6165" width="9.140625" style="84" customWidth="1"/>
    <col min="6166" max="6166" width="8" style="84" customWidth="1"/>
    <col min="6167" max="6168" width="9.140625" style="84" customWidth="1"/>
    <col min="6169" max="6169" width="8" style="84" customWidth="1"/>
    <col min="6170" max="6170" width="9" style="84" customWidth="1"/>
    <col min="6171" max="6171" width="9.28515625" style="84" customWidth="1"/>
    <col min="6172" max="6172" width="6.85546875" style="84" customWidth="1"/>
    <col min="6173" max="6397" width="9.140625" style="84"/>
    <col min="6398" max="6398" width="19.28515625" style="84" customWidth="1"/>
    <col min="6399" max="6399" width="9.7109375" style="84" customWidth="1"/>
    <col min="6400" max="6400" width="9.42578125" style="84" customWidth="1"/>
    <col min="6401" max="6401" width="8.7109375" style="84" customWidth="1"/>
    <col min="6402" max="6403" width="9.42578125" style="84" customWidth="1"/>
    <col min="6404" max="6404" width="7.7109375" style="84" customWidth="1"/>
    <col min="6405" max="6405" width="8.85546875" style="84" customWidth="1"/>
    <col min="6406" max="6406" width="8.7109375" style="84" customWidth="1"/>
    <col min="6407" max="6407" width="7.7109375" style="84" customWidth="1"/>
    <col min="6408" max="6409" width="8.140625" style="84" customWidth="1"/>
    <col min="6410" max="6410" width="6.42578125" style="84" customWidth="1"/>
    <col min="6411" max="6412" width="7.42578125" style="84" customWidth="1"/>
    <col min="6413" max="6413" width="6.28515625" style="84" customWidth="1"/>
    <col min="6414" max="6414" width="7.7109375" style="84" customWidth="1"/>
    <col min="6415" max="6415" width="7.28515625" style="84" customWidth="1"/>
    <col min="6416" max="6416" width="7.5703125" style="84" customWidth="1"/>
    <col min="6417" max="6417" width="8.28515625" style="84" customWidth="1"/>
    <col min="6418" max="6418" width="9.28515625" style="84" customWidth="1"/>
    <col min="6419" max="6419" width="7.28515625" style="84" customWidth="1"/>
    <col min="6420" max="6421" width="9.140625" style="84" customWidth="1"/>
    <col min="6422" max="6422" width="8" style="84" customWidth="1"/>
    <col min="6423" max="6424" width="9.140625" style="84" customWidth="1"/>
    <col min="6425" max="6425" width="8" style="84" customWidth="1"/>
    <col min="6426" max="6426" width="9" style="84" customWidth="1"/>
    <col min="6427" max="6427" width="9.28515625" style="84" customWidth="1"/>
    <col min="6428" max="6428" width="6.85546875" style="84" customWidth="1"/>
    <col min="6429" max="6653" width="9.140625" style="84"/>
    <col min="6654" max="6654" width="19.28515625" style="84" customWidth="1"/>
    <col min="6655" max="6655" width="9.7109375" style="84" customWidth="1"/>
    <col min="6656" max="6656" width="9.42578125" style="84" customWidth="1"/>
    <col min="6657" max="6657" width="8.7109375" style="84" customWidth="1"/>
    <col min="6658" max="6659" width="9.42578125" style="84" customWidth="1"/>
    <col min="6660" max="6660" width="7.7109375" style="84" customWidth="1"/>
    <col min="6661" max="6661" width="8.85546875" style="84" customWidth="1"/>
    <col min="6662" max="6662" width="8.7109375" style="84" customWidth="1"/>
    <col min="6663" max="6663" width="7.7109375" style="84" customWidth="1"/>
    <col min="6664" max="6665" width="8.140625" style="84" customWidth="1"/>
    <col min="6666" max="6666" width="6.42578125" style="84" customWidth="1"/>
    <col min="6667" max="6668" width="7.42578125" style="84" customWidth="1"/>
    <col min="6669" max="6669" width="6.28515625" style="84" customWidth="1"/>
    <col min="6670" max="6670" width="7.7109375" style="84" customWidth="1"/>
    <col min="6671" max="6671" width="7.28515625" style="84" customWidth="1"/>
    <col min="6672" max="6672" width="7.5703125" style="84" customWidth="1"/>
    <col min="6673" max="6673" width="8.28515625" style="84" customWidth="1"/>
    <col min="6674" max="6674" width="9.28515625" style="84" customWidth="1"/>
    <col min="6675" max="6675" width="7.28515625" style="84" customWidth="1"/>
    <col min="6676" max="6677" width="9.140625" style="84" customWidth="1"/>
    <col min="6678" max="6678" width="8" style="84" customWidth="1"/>
    <col min="6679" max="6680" width="9.140625" style="84" customWidth="1"/>
    <col min="6681" max="6681" width="8" style="84" customWidth="1"/>
    <col min="6682" max="6682" width="9" style="84" customWidth="1"/>
    <col min="6683" max="6683" width="9.28515625" style="84" customWidth="1"/>
    <col min="6684" max="6684" width="6.85546875" style="84" customWidth="1"/>
    <col min="6685" max="6909" width="9.140625" style="84"/>
    <col min="6910" max="6910" width="19.28515625" style="84" customWidth="1"/>
    <col min="6911" max="6911" width="9.7109375" style="84" customWidth="1"/>
    <col min="6912" max="6912" width="9.42578125" style="84" customWidth="1"/>
    <col min="6913" max="6913" width="8.7109375" style="84" customWidth="1"/>
    <col min="6914" max="6915" width="9.42578125" style="84" customWidth="1"/>
    <col min="6916" max="6916" width="7.7109375" style="84" customWidth="1"/>
    <col min="6917" max="6917" width="8.85546875" style="84" customWidth="1"/>
    <col min="6918" max="6918" width="8.7109375" style="84" customWidth="1"/>
    <col min="6919" max="6919" width="7.7109375" style="84" customWidth="1"/>
    <col min="6920" max="6921" width="8.140625" style="84" customWidth="1"/>
    <col min="6922" max="6922" width="6.42578125" style="84" customWidth="1"/>
    <col min="6923" max="6924" width="7.42578125" style="84" customWidth="1"/>
    <col min="6925" max="6925" width="6.28515625" style="84" customWidth="1"/>
    <col min="6926" max="6926" width="7.7109375" style="84" customWidth="1"/>
    <col min="6927" max="6927" width="7.28515625" style="84" customWidth="1"/>
    <col min="6928" max="6928" width="7.5703125" style="84" customWidth="1"/>
    <col min="6929" max="6929" width="8.28515625" style="84" customWidth="1"/>
    <col min="6930" max="6930" width="9.28515625" style="84" customWidth="1"/>
    <col min="6931" max="6931" width="7.28515625" style="84" customWidth="1"/>
    <col min="6932" max="6933" width="9.140625" style="84" customWidth="1"/>
    <col min="6934" max="6934" width="8" style="84" customWidth="1"/>
    <col min="6935" max="6936" width="9.140625" style="84" customWidth="1"/>
    <col min="6937" max="6937" width="8" style="84" customWidth="1"/>
    <col min="6938" max="6938" width="9" style="84" customWidth="1"/>
    <col min="6939" max="6939" width="9.28515625" style="84" customWidth="1"/>
    <col min="6940" max="6940" width="6.85546875" style="84" customWidth="1"/>
    <col min="6941" max="7165" width="9.140625" style="84"/>
    <col min="7166" max="7166" width="19.28515625" style="84" customWidth="1"/>
    <col min="7167" max="7167" width="9.7109375" style="84" customWidth="1"/>
    <col min="7168" max="7168" width="9.42578125" style="84" customWidth="1"/>
    <col min="7169" max="7169" width="8.7109375" style="84" customWidth="1"/>
    <col min="7170" max="7171" width="9.42578125" style="84" customWidth="1"/>
    <col min="7172" max="7172" width="7.7109375" style="84" customWidth="1"/>
    <col min="7173" max="7173" width="8.85546875" style="84" customWidth="1"/>
    <col min="7174" max="7174" width="8.7109375" style="84" customWidth="1"/>
    <col min="7175" max="7175" width="7.7109375" style="84" customWidth="1"/>
    <col min="7176" max="7177" width="8.140625" style="84" customWidth="1"/>
    <col min="7178" max="7178" width="6.42578125" style="84" customWidth="1"/>
    <col min="7179" max="7180" width="7.42578125" style="84" customWidth="1"/>
    <col min="7181" max="7181" width="6.28515625" style="84" customWidth="1"/>
    <col min="7182" max="7182" width="7.7109375" style="84" customWidth="1"/>
    <col min="7183" max="7183" width="7.28515625" style="84" customWidth="1"/>
    <col min="7184" max="7184" width="7.5703125" style="84" customWidth="1"/>
    <col min="7185" max="7185" width="8.28515625" style="84" customWidth="1"/>
    <col min="7186" max="7186" width="9.28515625" style="84" customWidth="1"/>
    <col min="7187" max="7187" width="7.28515625" style="84" customWidth="1"/>
    <col min="7188" max="7189" width="9.140625" style="84" customWidth="1"/>
    <col min="7190" max="7190" width="8" style="84" customWidth="1"/>
    <col min="7191" max="7192" width="9.140625" style="84" customWidth="1"/>
    <col min="7193" max="7193" width="8" style="84" customWidth="1"/>
    <col min="7194" max="7194" width="9" style="84" customWidth="1"/>
    <col min="7195" max="7195" width="9.28515625" style="84" customWidth="1"/>
    <col min="7196" max="7196" width="6.85546875" style="84" customWidth="1"/>
    <col min="7197" max="7421" width="9.140625" style="84"/>
    <col min="7422" max="7422" width="19.28515625" style="84" customWidth="1"/>
    <col min="7423" max="7423" width="9.7109375" style="84" customWidth="1"/>
    <col min="7424" max="7424" width="9.42578125" style="84" customWidth="1"/>
    <col min="7425" max="7425" width="8.7109375" style="84" customWidth="1"/>
    <col min="7426" max="7427" width="9.42578125" style="84" customWidth="1"/>
    <col min="7428" max="7428" width="7.7109375" style="84" customWidth="1"/>
    <col min="7429" max="7429" width="8.85546875" style="84" customWidth="1"/>
    <col min="7430" max="7430" width="8.7109375" style="84" customWidth="1"/>
    <col min="7431" max="7431" width="7.7109375" style="84" customWidth="1"/>
    <col min="7432" max="7433" width="8.140625" style="84" customWidth="1"/>
    <col min="7434" max="7434" width="6.42578125" style="84" customWidth="1"/>
    <col min="7435" max="7436" width="7.42578125" style="84" customWidth="1"/>
    <col min="7437" max="7437" width="6.28515625" style="84" customWidth="1"/>
    <col min="7438" max="7438" width="7.7109375" style="84" customWidth="1"/>
    <col min="7439" max="7439" width="7.28515625" style="84" customWidth="1"/>
    <col min="7440" max="7440" width="7.5703125" style="84" customWidth="1"/>
    <col min="7441" max="7441" width="8.28515625" style="84" customWidth="1"/>
    <col min="7442" max="7442" width="9.28515625" style="84" customWidth="1"/>
    <col min="7443" max="7443" width="7.28515625" style="84" customWidth="1"/>
    <col min="7444" max="7445" width="9.140625" style="84" customWidth="1"/>
    <col min="7446" max="7446" width="8" style="84" customWidth="1"/>
    <col min="7447" max="7448" width="9.140625" style="84" customWidth="1"/>
    <col min="7449" max="7449" width="8" style="84" customWidth="1"/>
    <col min="7450" max="7450" width="9" style="84" customWidth="1"/>
    <col min="7451" max="7451" width="9.28515625" style="84" customWidth="1"/>
    <col min="7452" max="7452" width="6.85546875" style="84" customWidth="1"/>
    <col min="7453" max="7677" width="9.140625" style="84"/>
    <col min="7678" max="7678" width="19.28515625" style="84" customWidth="1"/>
    <col min="7679" max="7679" width="9.7109375" style="84" customWidth="1"/>
    <col min="7680" max="7680" width="9.42578125" style="84" customWidth="1"/>
    <col min="7681" max="7681" width="8.7109375" style="84" customWidth="1"/>
    <col min="7682" max="7683" width="9.42578125" style="84" customWidth="1"/>
    <col min="7684" max="7684" width="7.7109375" style="84" customWidth="1"/>
    <col min="7685" max="7685" width="8.85546875" style="84" customWidth="1"/>
    <col min="7686" max="7686" width="8.7109375" style="84" customWidth="1"/>
    <col min="7687" max="7687" width="7.7109375" style="84" customWidth="1"/>
    <col min="7688" max="7689" width="8.140625" style="84" customWidth="1"/>
    <col min="7690" max="7690" width="6.42578125" style="84" customWidth="1"/>
    <col min="7691" max="7692" width="7.42578125" style="84" customWidth="1"/>
    <col min="7693" max="7693" width="6.28515625" style="84" customWidth="1"/>
    <col min="7694" max="7694" width="7.7109375" style="84" customWidth="1"/>
    <col min="7695" max="7695" width="7.28515625" style="84" customWidth="1"/>
    <col min="7696" max="7696" width="7.5703125" style="84" customWidth="1"/>
    <col min="7697" max="7697" width="8.28515625" style="84" customWidth="1"/>
    <col min="7698" max="7698" width="9.28515625" style="84" customWidth="1"/>
    <col min="7699" max="7699" width="7.28515625" style="84" customWidth="1"/>
    <col min="7700" max="7701" width="9.140625" style="84" customWidth="1"/>
    <col min="7702" max="7702" width="8" style="84" customWidth="1"/>
    <col min="7703" max="7704" width="9.140625" style="84" customWidth="1"/>
    <col min="7705" max="7705" width="8" style="84" customWidth="1"/>
    <col min="7706" max="7706" width="9" style="84" customWidth="1"/>
    <col min="7707" max="7707" width="9.28515625" style="84" customWidth="1"/>
    <col min="7708" max="7708" width="6.85546875" style="84" customWidth="1"/>
    <col min="7709" max="7933" width="9.140625" style="84"/>
    <col min="7934" max="7934" width="19.28515625" style="84" customWidth="1"/>
    <col min="7935" max="7935" width="9.7109375" style="84" customWidth="1"/>
    <col min="7936" max="7936" width="9.42578125" style="84" customWidth="1"/>
    <col min="7937" max="7937" width="8.7109375" style="84" customWidth="1"/>
    <col min="7938" max="7939" width="9.42578125" style="84" customWidth="1"/>
    <col min="7940" max="7940" width="7.7109375" style="84" customWidth="1"/>
    <col min="7941" max="7941" width="8.85546875" style="84" customWidth="1"/>
    <col min="7942" max="7942" width="8.7109375" style="84" customWidth="1"/>
    <col min="7943" max="7943" width="7.7109375" style="84" customWidth="1"/>
    <col min="7944" max="7945" width="8.140625" style="84" customWidth="1"/>
    <col min="7946" max="7946" width="6.42578125" style="84" customWidth="1"/>
    <col min="7947" max="7948" width="7.42578125" style="84" customWidth="1"/>
    <col min="7949" max="7949" width="6.28515625" style="84" customWidth="1"/>
    <col min="7950" max="7950" width="7.7109375" style="84" customWidth="1"/>
    <col min="7951" max="7951" width="7.28515625" style="84" customWidth="1"/>
    <col min="7952" max="7952" width="7.5703125" style="84" customWidth="1"/>
    <col min="7953" max="7953" width="8.28515625" style="84" customWidth="1"/>
    <col min="7954" max="7954" width="9.28515625" style="84" customWidth="1"/>
    <col min="7955" max="7955" width="7.28515625" style="84" customWidth="1"/>
    <col min="7956" max="7957" width="9.140625" style="84" customWidth="1"/>
    <col min="7958" max="7958" width="8" style="84" customWidth="1"/>
    <col min="7959" max="7960" width="9.140625" style="84" customWidth="1"/>
    <col min="7961" max="7961" width="8" style="84" customWidth="1"/>
    <col min="7962" max="7962" width="9" style="84" customWidth="1"/>
    <col min="7963" max="7963" width="9.28515625" style="84" customWidth="1"/>
    <col min="7964" max="7964" width="6.85546875" style="84" customWidth="1"/>
    <col min="7965" max="8189" width="9.140625" style="84"/>
    <col min="8190" max="8190" width="19.28515625" style="84" customWidth="1"/>
    <col min="8191" max="8191" width="9.7109375" style="84" customWidth="1"/>
    <col min="8192" max="8192" width="9.42578125" style="84" customWidth="1"/>
    <col min="8193" max="8193" width="8.7109375" style="84" customWidth="1"/>
    <col min="8194" max="8195" width="9.42578125" style="84" customWidth="1"/>
    <col min="8196" max="8196" width="7.7109375" style="84" customWidth="1"/>
    <col min="8197" max="8197" width="8.85546875" style="84" customWidth="1"/>
    <col min="8198" max="8198" width="8.7109375" style="84" customWidth="1"/>
    <col min="8199" max="8199" width="7.7109375" style="84" customWidth="1"/>
    <col min="8200" max="8201" width="8.140625" style="84" customWidth="1"/>
    <col min="8202" max="8202" width="6.42578125" style="84" customWidth="1"/>
    <col min="8203" max="8204" width="7.42578125" style="84" customWidth="1"/>
    <col min="8205" max="8205" width="6.28515625" style="84" customWidth="1"/>
    <col min="8206" max="8206" width="7.7109375" style="84" customWidth="1"/>
    <col min="8207" max="8207" width="7.28515625" style="84" customWidth="1"/>
    <col min="8208" max="8208" width="7.5703125" style="84" customWidth="1"/>
    <col min="8209" max="8209" width="8.28515625" style="84" customWidth="1"/>
    <col min="8210" max="8210" width="9.28515625" style="84" customWidth="1"/>
    <col min="8211" max="8211" width="7.28515625" style="84" customWidth="1"/>
    <col min="8212" max="8213" width="9.140625" style="84" customWidth="1"/>
    <col min="8214" max="8214" width="8" style="84" customWidth="1"/>
    <col min="8215" max="8216" width="9.140625" style="84" customWidth="1"/>
    <col min="8217" max="8217" width="8" style="84" customWidth="1"/>
    <col min="8218" max="8218" width="9" style="84" customWidth="1"/>
    <col min="8219" max="8219" width="9.28515625" style="84" customWidth="1"/>
    <col min="8220" max="8220" width="6.85546875" style="84" customWidth="1"/>
    <col min="8221" max="8445" width="9.140625" style="84"/>
    <col min="8446" max="8446" width="19.28515625" style="84" customWidth="1"/>
    <col min="8447" max="8447" width="9.7109375" style="84" customWidth="1"/>
    <col min="8448" max="8448" width="9.42578125" style="84" customWidth="1"/>
    <col min="8449" max="8449" width="8.7109375" style="84" customWidth="1"/>
    <col min="8450" max="8451" width="9.42578125" style="84" customWidth="1"/>
    <col min="8452" max="8452" width="7.7109375" style="84" customWidth="1"/>
    <col min="8453" max="8453" width="8.85546875" style="84" customWidth="1"/>
    <col min="8454" max="8454" width="8.7109375" style="84" customWidth="1"/>
    <col min="8455" max="8455" width="7.7109375" style="84" customWidth="1"/>
    <col min="8456" max="8457" width="8.140625" style="84" customWidth="1"/>
    <col min="8458" max="8458" width="6.42578125" style="84" customWidth="1"/>
    <col min="8459" max="8460" width="7.42578125" style="84" customWidth="1"/>
    <col min="8461" max="8461" width="6.28515625" style="84" customWidth="1"/>
    <col min="8462" max="8462" width="7.7109375" style="84" customWidth="1"/>
    <col min="8463" max="8463" width="7.28515625" style="84" customWidth="1"/>
    <col min="8464" max="8464" width="7.5703125" style="84" customWidth="1"/>
    <col min="8465" max="8465" width="8.28515625" style="84" customWidth="1"/>
    <col min="8466" max="8466" width="9.28515625" style="84" customWidth="1"/>
    <col min="8467" max="8467" width="7.28515625" style="84" customWidth="1"/>
    <col min="8468" max="8469" width="9.140625" style="84" customWidth="1"/>
    <col min="8470" max="8470" width="8" style="84" customWidth="1"/>
    <col min="8471" max="8472" width="9.140625" style="84" customWidth="1"/>
    <col min="8473" max="8473" width="8" style="84" customWidth="1"/>
    <col min="8474" max="8474" width="9" style="84" customWidth="1"/>
    <col min="8475" max="8475" width="9.28515625" style="84" customWidth="1"/>
    <col min="8476" max="8476" width="6.85546875" style="84" customWidth="1"/>
    <col min="8477" max="8701" width="9.140625" style="84"/>
    <col min="8702" max="8702" width="19.28515625" style="84" customWidth="1"/>
    <col min="8703" max="8703" width="9.7109375" style="84" customWidth="1"/>
    <col min="8704" max="8704" width="9.42578125" style="84" customWidth="1"/>
    <col min="8705" max="8705" width="8.7109375" style="84" customWidth="1"/>
    <col min="8706" max="8707" width="9.42578125" style="84" customWidth="1"/>
    <col min="8708" max="8708" width="7.7109375" style="84" customWidth="1"/>
    <col min="8709" max="8709" width="8.85546875" style="84" customWidth="1"/>
    <col min="8710" max="8710" width="8.7109375" style="84" customWidth="1"/>
    <col min="8711" max="8711" width="7.7109375" style="84" customWidth="1"/>
    <col min="8712" max="8713" width="8.140625" style="84" customWidth="1"/>
    <col min="8714" max="8714" width="6.42578125" style="84" customWidth="1"/>
    <col min="8715" max="8716" width="7.42578125" style="84" customWidth="1"/>
    <col min="8717" max="8717" width="6.28515625" style="84" customWidth="1"/>
    <col min="8718" max="8718" width="7.7109375" style="84" customWidth="1"/>
    <col min="8719" max="8719" width="7.28515625" style="84" customWidth="1"/>
    <col min="8720" max="8720" width="7.5703125" style="84" customWidth="1"/>
    <col min="8721" max="8721" width="8.28515625" style="84" customWidth="1"/>
    <col min="8722" max="8722" width="9.28515625" style="84" customWidth="1"/>
    <col min="8723" max="8723" width="7.28515625" style="84" customWidth="1"/>
    <col min="8724" max="8725" width="9.140625" style="84" customWidth="1"/>
    <col min="8726" max="8726" width="8" style="84" customWidth="1"/>
    <col min="8727" max="8728" width="9.140625" style="84" customWidth="1"/>
    <col min="8729" max="8729" width="8" style="84" customWidth="1"/>
    <col min="8730" max="8730" width="9" style="84" customWidth="1"/>
    <col min="8731" max="8731" width="9.28515625" style="84" customWidth="1"/>
    <col min="8732" max="8732" width="6.85546875" style="84" customWidth="1"/>
    <col min="8733" max="8957" width="9.140625" style="84"/>
    <col min="8958" max="8958" width="19.28515625" style="84" customWidth="1"/>
    <col min="8959" max="8959" width="9.7109375" style="84" customWidth="1"/>
    <col min="8960" max="8960" width="9.42578125" style="84" customWidth="1"/>
    <col min="8961" max="8961" width="8.7109375" style="84" customWidth="1"/>
    <col min="8962" max="8963" width="9.42578125" style="84" customWidth="1"/>
    <col min="8964" max="8964" width="7.7109375" style="84" customWidth="1"/>
    <col min="8965" max="8965" width="8.85546875" style="84" customWidth="1"/>
    <col min="8966" max="8966" width="8.7109375" style="84" customWidth="1"/>
    <col min="8967" max="8967" width="7.7109375" style="84" customWidth="1"/>
    <col min="8968" max="8969" width="8.140625" style="84" customWidth="1"/>
    <col min="8970" max="8970" width="6.42578125" style="84" customWidth="1"/>
    <col min="8971" max="8972" width="7.42578125" style="84" customWidth="1"/>
    <col min="8973" max="8973" width="6.28515625" style="84" customWidth="1"/>
    <col min="8974" max="8974" width="7.7109375" style="84" customWidth="1"/>
    <col min="8975" max="8975" width="7.28515625" style="84" customWidth="1"/>
    <col min="8976" max="8976" width="7.5703125" style="84" customWidth="1"/>
    <col min="8977" max="8977" width="8.28515625" style="84" customWidth="1"/>
    <col min="8978" max="8978" width="9.28515625" style="84" customWidth="1"/>
    <col min="8979" max="8979" width="7.28515625" style="84" customWidth="1"/>
    <col min="8980" max="8981" width="9.140625" style="84" customWidth="1"/>
    <col min="8982" max="8982" width="8" style="84" customWidth="1"/>
    <col min="8983" max="8984" width="9.140625" style="84" customWidth="1"/>
    <col min="8985" max="8985" width="8" style="84" customWidth="1"/>
    <col min="8986" max="8986" width="9" style="84" customWidth="1"/>
    <col min="8987" max="8987" width="9.28515625" style="84" customWidth="1"/>
    <col min="8988" max="8988" width="6.85546875" style="84" customWidth="1"/>
    <col min="8989" max="9213" width="9.140625" style="84"/>
    <col min="9214" max="9214" width="19.28515625" style="84" customWidth="1"/>
    <col min="9215" max="9215" width="9.7109375" style="84" customWidth="1"/>
    <col min="9216" max="9216" width="9.42578125" style="84" customWidth="1"/>
    <col min="9217" max="9217" width="8.7109375" style="84" customWidth="1"/>
    <col min="9218" max="9219" width="9.42578125" style="84" customWidth="1"/>
    <col min="9220" max="9220" width="7.7109375" style="84" customWidth="1"/>
    <col min="9221" max="9221" width="8.85546875" style="84" customWidth="1"/>
    <col min="9222" max="9222" width="8.7109375" style="84" customWidth="1"/>
    <col min="9223" max="9223" width="7.7109375" style="84" customWidth="1"/>
    <col min="9224" max="9225" width="8.140625" style="84" customWidth="1"/>
    <col min="9226" max="9226" width="6.42578125" style="84" customWidth="1"/>
    <col min="9227" max="9228" width="7.42578125" style="84" customWidth="1"/>
    <col min="9229" max="9229" width="6.28515625" style="84" customWidth="1"/>
    <col min="9230" max="9230" width="7.7109375" style="84" customWidth="1"/>
    <col min="9231" max="9231" width="7.28515625" style="84" customWidth="1"/>
    <col min="9232" max="9232" width="7.5703125" style="84" customWidth="1"/>
    <col min="9233" max="9233" width="8.28515625" style="84" customWidth="1"/>
    <col min="9234" max="9234" width="9.28515625" style="84" customWidth="1"/>
    <col min="9235" max="9235" width="7.28515625" style="84" customWidth="1"/>
    <col min="9236" max="9237" width="9.140625" style="84" customWidth="1"/>
    <col min="9238" max="9238" width="8" style="84" customWidth="1"/>
    <col min="9239" max="9240" width="9.140625" style="84" customWidth="1"/>
    <col min="9241" max="9241" width="8" style="84" customWidth="1"/>
    <col min="9242" max="9242" width="9" style="84" customWidth="1"/>
    <col min="9243" max="9243" width="9.28515625" style="84" customWidth="1"/>
    <col min="9244" max="9244" width="6.85546875" style="84" customWidth="1"/>
    <col min="9245" max="9469" width="9.140625" style="84"/>
    <col min="9470" max="9470" width="19.28515625" style="84" customWidth="1"/>
    <col min="9471" max="9471" width="9.7109375" style="84" customWidth="1"/>
    <col min="9472" max="9472" width="9.42578125" style="84" customWidth="1"/>
    <col min="9473" max="9473" width="8.7109375" style="84" customWidth="1"/>
    <col min="9474" max="9475" width="9.42578125" style="84" customWidth="1"/>
    <col min="9476" max="9476" width="7.7109375" style="84" customWidth="1"/>
    <col min="9477" max="9477" width="8.85546875" style="84" customWidth="1"/>
    <col min="9478" max="9478" width="8.7109375" style="84" customWidth="1"/>
    <col min="9479" max="9479" width="7.7109375" style="84" customWidth="1"/>
    <col min="9480" max="9481" width="8.140625" style="84" customWidth="1"/>
    <col min="9482" max="9482" width="6.42578125" style="84" customWidth="1"/>
    <col min="9483" max="9484" width="7.42578125" style="84" customWidth="1"/>
    <col min="9485" max="9485" width="6.28515625" style="84" customWidth="1"/>
    <col min="9486" max="9486" width="7.7109375" style="84" customWidth="1"/>
    <col min="9487" max="9487" width="7.28515625" style="84" customWidth="1"/>
    <col min="9488" max="9488" width="7.5703125" style="84" customWidth="1"/>
    <col min="9489" max="9489" width="8.28515625" style="84" customWidth="1"/>
    <col min="9490" max="9490" width="9.28515625" style="84" customWidth="1"/>
    <col min="9491" max="9491" width="7.28515625" style="84" customWidth="1"/>
    <col min="9492" max="9493" width="9.140625" style="84" customWidth="1"/>
    <col min="9494" max="9494" width="8" style="84" customWidth="1"/>
    <col min="9495" max="9496" width="9.140625" style="84" customWidth="1"/>
    <col min="9497" max="9497" width="8" style="84" customWidth="1"/>
    <col min="9498" max="9498" width="9" style="84" customWidth="1"/>
    <col min="9499" max="9499" width="9.28515625" style="84" customWidth="1"/>
    <col min="9500" max="9500" width="6.85546875" style="84" customWidth="1"/>
    <col min="9501" max="9725" width="9.140625" style="84"/>
    <col min="9726" max="9726" width="19.28515625" style="84" customWidth="1"/>
    <col min="9727" max="9727" width="9.7109375" style="84" customWidth="1"/>
    <col min="9728" max="9728" width="9.42578125" style="84" customWidth="1"/>
    <col min="9729" max="9729" width="8.7109375" style="84" customWidth="1"/>
    <col min="9730" max="9731" width="9.42578125" style="84" customWidth="1"/>
    <col min="9732" max="9732" width="7.7109375" style="84" customWidth="1"/>
    <col min="9733" max="9733" width="8.85546875" style="84" customWidth="1"/>
    <col min="9734" max="9734" width="8.7109375" style="84" customWidth="1"/>
    <col min="9735" max="9735" width="7.7109375" style="84" customWidth="1"/>
    <col min="9736" max="9737" width="8.140625" style="84" customWidth="1"/>
    <col min="9738" max="9738" width="6.42578125" style="84" customWidth="1"/>
    <col min="9739" max="9740" width="7.42578125" style="84" customWidth="1"/>
    <col min="9741" max="9741" width="6.28515625" style="84" customWidth="1"/>
    <col min="9742" max="9742" width="7.7109375" style="84" customWidth="1"/>
    <col min="9743" max="9743" width="7.28515625" style="84" customWidth="1"/>
    <col min="9744" max="9744" width="7.5703125" style="84" customWidth="1"/>
    <col min="9745" max="9745" width="8.28515625" style="84" customWidth="1"/>
    <col min="9746" max="9746" width="9.28515625" style="84" customWidth="1"/>
    <col min="9747" max="9747" width="7.28515625" style="84" customWidth="1"/>
    <col min="9748" max="9749" width="9.140625" style="84" customWidth="1"/>
    <col min="9750" max="9750" width="8" style="84" customWidth="1"/>
    <col min="9751" max="9752" width="9.140625" style="84" customWidth="1"/>
    <col min="9753" max="9753" width="8" style="84" customWidth="1"/>
    <col min="9754" max="9754" width="9" style="84" customWidth="1"/>
    <col min="9755" max="9755" width="9.28515625" style="84" customWidth="1"/>
    <col min="9756" max="9756" width="6.85546875" style="84" customWidth="1"/>
    <col min="9757" max="9981" width="9.140625" style="84"/>
    <col min="9982" max="9982" width="19.28515625" style="84" customWidth="1"/>
    <col min="9983" max="9983" width="9.7109375" style="84" customWidth="1"/>
    <col min="9984" max="9984" width="9.42578125" style="84" customWidth="1"/>
    <col min="9985" max="9985" width="8.7109375" style="84" customWidth="1"/>
    <col min="9986" max="9987" width="9.42578125" style="84" customWidth="1"/>
    <col min="9988" max="9988" width="7.7109375" style="84" customWidth="1"/>
    <col min="9989" max="9989" width="8.85546875" style="84" customWidth="1"/>
    <col min="9990" max="9990" width="8.7109375" style="84" customWidth="1"/>
    <col min="9991" max="9991" width="7.7109375" style="84" customWidth="1"/>
    <col min="9992" max="9993" width="8.140625" style="84" customWidth="1"/>
    <col min="9994" max="9994" width="6.42578125" style="84" customWidth="1"/>
    <col min="9995" max="9996" width="7.42578125" style="84" customWidth="1"/>
    <col min="9997" max="9997" width="6.28515625" style="84" customWidth="1"/>
    <col min="9998" max="9998" width="7.7109375" style="84" customWidth="1"/>
    <col min="9999" max="9999" width="7.28515625" style="84" customWidth="1"/>
    <col min="10000" max="10000" width="7.5703125" style="84" customWidth="1"/>
    <col min="10001" max="10001" width="8.28515625" style="84" customWidth="1"/>
    <col min="10002" max="10002" width="9.28515625" style="84" customWidth="1"/>
    <col min="10003" max="10003" width="7.28515625" style="84" customWidth="1"/>
    <col min="10004" max="10005" width="9.140625" style="84" customWidth="1"/>
    <col min="10006" max="10006" width="8" style="84" customWidth="1"/>
    <col min="10007" max="10008" width="9.140625" style="84" customWidth="1"/>
    <col min="10009" max="10009" width="8" style="84" customWidth="1"/>
    <col min="10010" max="10010" width="9" style="84" customWidth="1"/>
    <col min="10011" max="10011" width="9.28515625" style="84" customWidth="1"/>
    <col min="10012" max="10012" width="6.85546875" style="84" customWidth="1"/>
    <col min="10013" max="10237" width="9.140625" style="84"/>
    <col min="10238" max="10238" width="19.28515625" style="84" customWidth="1"/>
    <col min="10239" max="10239" width="9.7109375" style="84" customWidth="1"/>
    <col min="10240" max="10240" width="9.42578125" style="84" customWidth="1"/>
    <col min="10241" max="10241" width="8.7109375" style="84" customWidth="1"/>
    <col min="10242" max="10243" width="9.42578125" style="84" customWidth="1"/>
    <col min="10244" max="10244" width="7.7109375" style="84" customWidth="1"/>
    <col min="10245" max="10245" width="8.85546875" style="84" customWidth="1"/>
    <col min="10246" max="10246" width="8.7109375" style="84" customWidth="1"/>
    <col min="10247" max="10247" width="7.7109375" style="84" customWidth="1"/>
    <col min="10248" max="10249" width="8.140625" style="84" customWidth="1"/>
    <col min="10250" max="10250" width="6.42578125" style="84" customWidth="1"/>
    <col min="10251" max="10252" width="7.42578125" style="84" customWidth="1"/>
    <col min="10253" max="10253" width="6.28515625" style="84" customWidth="1"/>
    <col min="10254" max="10254" width="7.7109375" style="84" customWidth="1"/>
    <col min="10255" max="10255" width="7.28515625" style="84" customWidth="1"/>
    <col min="10256" max="10256" width="7.5703125" style="84" customWidth="1"/>
    <col min="10257" max="10257" width="8.28515625" style="84" customWidth="1"/>
    <col min="10258" max="10258" width="9.28515625" style="84" customWidth="1"/>
    <col min="10259" max="10259" width="7.28515625" style="84" customWidth="1"/>
    <col min="10260" max="10261" width="9.140625" style="84" customWidth="1"/>
    <col min="10262" max="10262" width="8" style="84" customWidth="1"/>
    <col min="10263" max="10264" width="9.140625" style="84" customWidth="1"/>
    <col min="10265" max="10265" width="8" style="84" customWidth="1"/>
    <col min="10266" max="10266" width="9" style="84" customWidth="1"/>
    <col min="10267" max="10267" width="9.28515625" style="84" customWidth="1"/>
    <col min="10268" max="10268" width="6.85546875" style="84" customWidth="1"/>
    <col min="10269" max="10493" width="9.140625" style="84"/>
    <col min="10494" max="10494" width="19.28515625" style="84" customWidth="1"/>
    <col min="10495" max="10495" width="9.7109375" style="84" customWidth="1"/>
    <col min="10496" max="10496" width="9.42578125" style="84" customWidth="1"/>
    <col min="10497" max="10497" width="8.7109375" style="84" customWidth="1"/>
    <col min="10498" max="10499" width="9.42578125" style="84" customWidth="1"/>
    <col min="10500" max="10500" width="7.7109375" style="84" customWidth="1"/>
    <col min="10501" max="10501" width="8.85546875" style="84" customWidth="1"/>
    <col min="10502" max="10502" width="8.7109375" style="84" customWidth="1"/>
    <col min="10503" max="10503" width="7.7109375" style="84" customWidth="1"/>
    <col min="10504" max="10505" width="8.140625" style="84" customWidth="1"/>
    <col min="10506" max="10506" width="6.42578125" style="84" customWidth="1"/>
    <col min="10507" max="10508" width="7.42578125" style="84" customWidth="1"/>
    <col min="10509" max="10509" width="6.28515625" style="84" customWidth="1"/>
    <col min="10510" max="10510" width="7.7109375" style="84" customWidth="1"/>
    <col min="10511" max="10511" width="7.28515625" style="84" customWidth="1"/>
    <col min="10512" max="10512" width="7.5703125" style="84" customWidth="1"/>
    <col min="10513" max="10513" width="8.28515625" style="84" customWidth="1"/>
    <col min="10514" max="10514" width="9.28515625" style="84" customWidth="1"/>
    <col min="10515" max="10515" width="7.28515625" style="84" customWidth="1"/>
    <col min="10516" max="10517" width="9.140625" style="84" customWidth="1"/>
    <col min="10518" max="10518" width="8" style="84" customWidth="1"/>
    <col min="10519" max="10520" width="9.140625" style="84" customWidth="1"/>
    <col min="10521" max="10521" width="8" style="84" customWidth="1"/>
    <col min="10522" max="10522" width="9" style="84" customWidth="1"/>
    <col min="10523" max="10523" width="9.28515625" style="84" customWidth="1"/>
    <col min="10524" max="10524" width="6.85546875" style="84" customWidth="1"/>
    <col min="10525" max="10749" width="9.140625" style="84"/>
    <col min="10750" max="10750" width="19.28515625" style="84" customWidth="1"/>
    <col min="10751" max="10751" width="9.7109375" style="84" customWidth="1"/>
    <col min="10752" max="10752" width="9.42578125" style="84" customWidth="1"/>
    <col min="10753" max="10753" width="8.7109375" style="84" customWidth="1"/>
    <col min="10754" max="10755" width="9.42578125" style="84" customWidth="1"/>
    <col min="10756" max="10756" width="7.7109375" style="84" customWidth="1"/>
    <col min="10757" max="10757" width="8.85546875" style="84" customWidth="1"/>
    <col min="10758" max="10758" width="8.7109375" style="84" customWidth="1"/>
    <col min="10759" max="10759" width="7.7109375" style="84" customWidth="1"/>
    <col min="10760" max="10761" width="8.140625" style="84" customWidth="1"/>
    <col min="10762" max="10762" width="6.42578125" style="84" customWidth="1"/>
    <col min="10763" max="10764" width="7.42578125" style="84" customWidth="1"/>
    <col min="10765" max="10765" width="6.28515625" style="84" customWidth="1"/>
    <col min="10766" max="10766" width="7.7109375" style="84" customWidth="1"/>
    <col min="10767" max="10767" width="7.28515625" style="84" customWidth="1"/>
    <col min="10768" max="10768" width="7.5703125" style="84" customWidth="1"/>
    <col min="10769" max="10769" width="8.28515625" style="84" customWidth="1"/>
    <col min="10770" max="10770" width="9.28515625" style="84" customWidth="1"/>
    <col min="10771" max="10771" width="7.28515625" style="84" customWidth="1"/>
    <col min="10772" max="10773" width="9.140625" style="84" customWidth="1"/>
    <col min="10774" max="10774" width="8" style="84" customWidth="1"/>
    <col min="10775" max="10776" width="9.140625" style="84" customWidth="1"/>
    <col min="10777" max="10777" width="8" style="84" customWidth="1"/>
    <col min="10778" max="10778" width="9" style="84" customWidth="1"/>
    <col min="10779" max="10779" width="9.28515625" style="84" customWidth="1"/>
    <col min="10780" max="10780" width="6.85546875" style="84" customWidth="1"/>
    <col min="10781" max="11005" width="9.140625" style="84"/>
    <col min="11006" max="11006" width="19.28515625" style="84" customWidth="1"/>
    <col min="11007" max="11007" width="9.7109375" style="84" customWidth="1"/>
    <col min="11008" max="11008" width="9.42578125" style="84" customWidth="1"/>
    <col min="11009" max="11009" width="8.7109375" style="84" customWidth="1"/>
    <col min="11010" max="11011" width="9.42578125" style="84" customWidth="1"/>
    <col min="11012" max="11012" width="7.7109375" style="84" customWidth="1"/>
    <col min="11013" max="11013" width="8.85546875" style="84" customWidth="1"/>
    <col min="11014" max="11014" width="8.7109375" style="84" customWidth="1"/>
    <col min="11015" max="11015" width="7.7109375" style="84" customWidth="1"/>
    <col min="11016" max="11017" width="8.140625" style="84" customWidth="1"/>
    <col min="11018" max="11018" width="6.42578125" style="84" customWidth="1"/>
    <col min="11019" max="11020" width="7.42578125" style="84" customWidth="1"/>
    <col min="11021" max="11021" width="6.28515625" style="84" customWidth="1"/>
    <col min="11022" max="11022" width="7.7109375" style="84" customWidth="1"/>
    <col min="11023" max="11023" width="7.28515625" style="84" customWidth="1"/>
    <col min="11024" max="11024" width="7.5703125" style="84" customWidth="1"/>
    <col min="11025" max="11025" width="8.28515625" style="84" customWidth="1"/>
    <col min="11026" max="11026" width="9.28515625" style="84" customWidth="1"/>
    <col min="11027" max="11027" width="7.28515625" style="84" customWidth="1"/>
    <col min="11028" max="11029" width="9.140625" style="84" customWidth="1"/>
    <col min="11030" max="11030" width="8" style="84" customWidth="1"/>
    <col min="11031" max="11032" width="9.140625" style="84" customWidth="1"/>
    <col min="11033" max="11033" width="8" style="84" customWidth="1"/>
    <col min="11034" max="11034" width="9" style="84" customWidth="1"/>
    <col min="11035" max="11035" width="9.28515625" style="84" customWidth="1"/>
    <col min="11036" max="11036" width="6.85546875" style="84" customWidth="1"/>
    <col min="11037" max="11261" width="9.140625" style="84"/>
    <col min="11262" max="11262" width="19.28515625" style="84" customWidth="1"/>
    <col min="11263" max="11263" width="9.7109375" style="84" customWidth="1"/>
    <col min="11264" max="11264" width="9.42578125" style="84" customWidth="1"/>
    <col min="11265" max="11265" width="8.7109375" style="84" customWidth="1"/>
    <col min="11266" max="11267" width="9.42578125" style="84" customWidth="1"/>
    <col min="11268" max="11268" width="7.7109375" style="84" customWidth="1"/>
    <col min="11269" max="11269" width="8.85546875" style="84" customWidth="1"/>
    <col min="11270" max="11270" width="8.7109375" style="84" customWidth="1"/>
    <col min="11271" max="11271" width="7.7109375" style="84" customWidth="1"/>
    <col min="11272" max="11273" width="8.140625" style="84" customWidth="1"/>
    <col min="11274" max="11274" width="6.42578125" style="84" customWidth="1"/>
    <col min="11275" max="11276" width="7.42578125" style="84" customWidth="1"/>
    <col min="11277" max="11277" width="6.28515625" style="84" customWidth="1"/>
    <col min="11278" max="11278" width="7.7109375" style="84" customWidth="1"/>
    <col min="11279" max="11279" width="7.28515625" style="84" customWidth="1"/>
    <col min="11280" max="11280" width="7.5703125" style="84" customWidth="1"/>
    <col min="11281" max="11281" width="8.28515625" style="84" customWidth="1"/>
    <col min="11282" max="11282" width="9.28515625" style="84" customWidth="1"/>
    <col min="11283" max="11283" width="7.28515625" style="84" customWidth="1"/>
    <col min="11284" max="11285" width="9.140625" style="84" customWidth="1"/>
    <col min="11286" max="11286" width="8" style="84" customWidth="1"/>
    <col min="11287" max="11288" width="9.140625" style="84" customWidth="1"/>
    <col min="11289" max="11289" width="8" style="84" customWidth="1"/>
    <col min="11290" max="11290" width="9" style="84" customWidth="1"/>
    <col min="11291" max="11291" width="9.28515625" style="84" customWidth="1"/>
    <col min="11292" max="11292" width="6.85546875" style="84" customWidth="1"/>
    <col min="11293" max="11517" width="9.140625" style="84"/>
    <col min="11518" max="11518" width="19.28515625" style="84" customWidth="1"/>
    <col min="11519" max="11519" width="9.7109375" style="84" customWidth="1"/>
    <col min="11520" max="11520" width="9.42578125" style="84" customWidth="1"/>
    <col min="11521" max="11521" width="8.7109375" style="84" customWidth="1"/>
    <col min="11522" max="11523" width="9.42578125" style="84" customWidth="1"/>
    <col min="11524" max="11524" width="7.7109375" style="84" customWidth="1"/>
    <col min="11525" max="11525" width="8.85546875" style="84" customWidth="1"/>
    <col min="11526" max="11526" width="8.7109375" style="84" customWidth="1"/>
    <col min="11527" max="11527" width="7.7109375" style="84" customWidth="1"/>
    <col min="11528" max="11529" width="8.140625" style="84" customWidth="1"/>
    <col min="11530" max="11530" width="6.42578125" style="84" customWidth="1"/>
    <col min="11531" max="11532" width="7.42578125" style="84" customWidth="1"/>
    <col min="11533" max="11533" width="6.28515625" style="84" customWidth="1"/>
    <col min="11534" max="11534" width="7.7109375" style="84" customWidth="1"/>
    <col min="11535" max="11535" width="7.28515625" style="84" customWidth="1"/>
    <col min="11536" max="11536" width="7.5703125" style="84" customWidth="1"/>
    <col min="11537" max="11537" width="8.28515625" style="84" customWidth="1"/>
    <col min="11538" max="11538" width="9.28515625" style="84" customWidth="1"/>
    <col min="11539" max="11539" width="7.28515625" style="84" customWidth="1"/>
    <col min="11540" max="11541" width="9.140625" style="84" customWidth="1"/>
    <col min="11542" max="11542" width="8" style="84" customWidth="1"/>
    <col min="11543" max="11544" width="9.140625" style="84" customWidth="1"/>
    <col min="11545" max="11545" width="8" style="84" customWidth="1"/>
    <col min="11546" max="11546" width="9" style="84" customWidth="1"/>
    <col min="11547" max="11547" width="9.28515625" style="84" customWidth="1"/>
    <col min="11548" max="11548" width="6.85546875" style="84" customWidth="1"/>
    <col min="11549" max="11773" width="9.140625" style="84"/>
    <col min="11774" max="11774" width="19.28515625" style="84" customWidth="1"/>
    <col min="11775" max="11775" width="9.7109375" style="84" customWidth="1"/>
    <col min="11776" max="11776" width="9.42578125" style="84" customWidth="1"/>
    <col min="11777" max="11777" width="8.7109375" style="84" customWidth="1"/>
    <col min="11778" max="11779" width="9.42578125" style="84" customWidth="1"/>
    <col min="11780" max="11780" width="7.7109375" style="84" customWidth="1"/>
    <col min="11781" max="11781" width="8.85546875" style="84" customWidth="1"/>
    <col min="11782" max="11782" width="8.7109375" style="84" customWidth="1"/>
    <col min="11783" max="11783" width="7.7109375" style="84" customWidth="1"/>
    <col min="11784" max="11785" width="8.140625" style="84" customWidth="1"/>
    <col min="11786" max="11786" width="6.42578125" style="84" customWidth="1"/>
    <col min="11787" max="11788" width="7.42578125" style="84" customWidth="1"/>
    <col min="11789" max="11789" width="6.28515625" style="84" customWidth="1"/>
    <col min="11790" max="11790" width="7.7109375" style="84" customWidth="1"/>
    <col min="11791" max="11791" width="7.28515625" style="84" customWidth="1"/>
    <col min="11792" max="11792" width="7.5703125" style="84" customWidth="1"/>
    <col min="11793" max="11793" width="8.28515625" style="84" customWidth="1"/>
    <col min="11794" max="11794" width="9.28515625" style="84" customWidth="1"/>
    <col min="11795" max="11795" width="7.28515625" style="84" customWidth="1"/>
    <col min="11796" max="11797" width="9.140625" style="84" customWidth="1"/>
    <col min="11798" max="11798" width="8" style="84" customWidth="1"/>
    <col min="11799" max="11800" width="9.140625" style="84" customWidth="1"/>
    <col min="11801" max="11801" width="8" style="84" customWidth="1"/>
    <col min="11802" max="11802" width="9" style="84" customWidth="1"/>
    <col min="11803" max="11803" width="9.28515625" style="84" customWidth="1"/>
    <col min="11804" max="11804" width="6.85546875" style="84" customWidth="1"/>
    <col min="11805" max="12029" width="9.140625" style="84"/>
    <col min="12030" max="12030" width="19.28515625" style="84" customWidth="1"/>
    <col min="12031" max="12031" width="9.7109375" style="84" customWidth="1"/>
    <col min="12032" max="12032" width="9.42578125" style="84" customWidth="1"/>
    <col min="12033" max="12033" width="8.7109375" style="84" customWidth="1"/>
    <col min="12034" max="12035" width="9.42578125" style="84" customWidth="1"/>
    <col min="12036" max="12036" width="7.7109375" style="84" customWidth="1"/>
    <col min="12037" max="12037" width="8.85546875" style="84" customWidth="1"/>
    <col min="12038" max="12038" width="8.7109375" style="84" customWidth="1"/>
    <col min="12039" max="12039" width="7.7109375" style="84" customWidth="1"/>
    <col min="12040" max="12041" width="8.140625" style="84" customWidth="1"/>
    <col min="12042" max="12042" width="6.42578125" style="84" customWidth="1"/>
    <col min="12043" max="12044" width="7.42578125" style="84" customWidth="1"/>
    <col min="12045" max="12045" width="6.28515625" style="84" customWidth="1"/>
    <col min="12046" max="12046" width="7.7109375" style="84" customWidth="1"/>
    <col min="12047" max="12047" width="7.28515625" style="84" customWidth="1"/>
    <col min="12048" max="12048" width="7.5703125" style="84" customWidth="1"/>
    <col min="12049" max="12049" width="8.28515625" style="84" customWidth="1"/>
    <col min="12050" max="12050" width="9.28515625" style="84" customWidth="1"/>
    <col min="12051" max="12051" width="7.28515625" style="84" customWidth="1"/>
    <col min="12052" max="12053" width="9.140625" style="84" customWidth="1"/>
    <col min="12054" max="12054" width="8" style="84" customWidth="1"/>
    <col min="12055" max="12056" width="9.140625" style="84" customWidth="1"/>
    <col min="12057" max="12057" width="8" style="84" customWidth="1"/>
    <col min="12058" max="12058" width="9" style="84" customWidth="1"/>
    <col min="12059" max="12059" width="9.28515625" style="84" customWidth="1"/>
    <col min="12060" max="12060" width="6.85546875" style="84" customWidth="1"/>
    <col min="12061" max="12285" width="9.140625" style="84"/>
    <col min="12286" max="12286" width="19.28515625" style="84" customWidth="1"/>
    <col min="12287" max="12287" width="9.7109375" style="84" customWidth="1"/>
    <col min="12288" max="12288" width="9.42578125" style="84" customWidth="1"/>
    <col min="12289" max="12289" width="8.7109375" style="84" customWidth="1"/>
    <col min="12290" max="12291" width="9.42578125" style="84" customWidth="1"/>
    <col min="12292" max="12292" width="7.7109375" style="84" customWidth="1"/>
    <col min="12293" max="12293" width="8.85546875" style="84" customWidth="1"/>
    <col min="12294" max="12294" width="8.7109375" style="84" customWidth="1"/>
    <col min="12295" max="12295" width="7.7109375" style="84" customWidth="1"/>
    <col min="12296" max="12297" width="8.140625" style="84" customWidth="1"/>
    <col min="12298" max="12298" width="6.42578125" style="84" customWidth="1"/>
    <col min="12299" max="12300" width="7.42578125" style="84" customWidth="1"/>
    <col min="12301" max="12301" width="6.28515625" style="84" customWidth="1"/>
    <col min="12302" max="12302" width="7.7109375" style="84" customWidth="1"/>
    <col min="12303" max="12303" width="7.28515625" style="84" customWidth="1"/>
    <col min="12304" max="12304" width="7.5703125" style="84" customWidth="1"/>
    <col min="12305" max="12305" width="8.28515625" style="84" customWidth="1"/>
    <col min="12306" max="12306" width="9.28515625" style="84" customWidth="1"/>
    <col min="12307" max="12307" width="7.28515625" style="84" customWidth="1"/>
    <col min="12308" max="12309" width="9.140625" style="84" customWidth="1"/>
    <col min="12310" max="12310" width="8" style="84" customWidth="1"/>
    <col min="12311" max="12312" width="9.140625" style="84" customWidth="1"/>
    <col min="12313" max="12313" width="8" style="84" customWidth="1"/>
    <col min="12314" max="12314" width="9" style="84" customWidth="1"/>
    <col min="12315" max="12315" width="9.28515625" style="84" customWidth="1"/>
    <col min="12316" max="12316" width="6.85546875" style="84" customWidth="1"/>
    <col min="12317" max="12541" width="9.140625" style="84"/>
    <col min="12542" max="12542" width="19.28515625" style="84" customWidth="1"/>
    <col min="12543" max="12543" width="9.7109375" style="84" customWidth="1"/>
    <col min="12544" max="12544" width="9.42578125" style="84" customWidth="1"/>
    <col min="12545" max="12545" width="8.7109375" style="84" customWidth="1"/>
    <col min="12546" max="12547" width="9.42578125" style="84" customWidth="1"/>
    <col min="12548" max="12548" width="7.7109375" style="84" customWidth="1"/>
    <col min="12549" max="12549" width="8.85546875" style="84" customWidth="1"/>
    <col min="12550" max="12550" width="8.7109375" style="84" customWidth="1"/>
    <col min="12551" max="12551" width="7.7109375" style="84" customWidth="1"/>
    <col min="12552" max="12553" width="8.140625" style="84" customWidth="1"/>
    <col min="12554" max="12554" width="6.42578125" style="84" customWidth="1"/>
    <col min="12555" max="12556" width="7.42578125" style="84" customWidth="1"/>
    <col min="12557" max="12557" width="6.28515625" style="84" customWidth="1"/>
    <col min="12558" max="12558" width="7.7109375" style="84" customWidth="1"/>
    <col min="12559" max="12559" width="7.28515625" style="84" customWidth="1"/>
    <col min="12560" max="12560" width="7.5703125" style="84" customWidth="1"/>
    <col min="12561" max="12561" width="8.28515625" style="84" customWidth="1"/>
    <col min="12562" max="12562" width="9.28515625" style="84" customWidth="1"/>
    <col min="12563" max="12563" width="7.28515625" style="84" customWidth="1"/>
    <col min="12564" max="12565" width="9.140625" style="84" customWidth="1"/>
    <col min="12566" max="12566" width="8" style="84" customWidth="1"/>
    <col min="12567" max="12568" width="9.140625" style="84" customWidth="1"/>
    <col min="12569" max="12569" width="8" style="84" customWidth="1"/>
    <col min="12570" max="12570" width="9" style="84" customWidth="1"/>
    <col min="12571" max="12571" width="9.28515625" style="84" customWidth="1"/>
    <col min="12572" max="12572" width="6.85546875" style="84" customWidth="1"/>
    <col min="12573" max="12797" width="9.140625" style="84"/>
    <col min="12798" max="12798" width="19.28515625" style="84" customWidth="1"/>
    <col min="12799" max="12799" width="9.7109375" style="84" customWidth="1"/>
    <col min="12800" max="12800" width="9.42578125" style="84" customWidth="1"/>
    <col min="12801" max="12801" width="8.7109375" style="84" customWidth="1"/>
    <col min="12802" max="12803" width="9.42578125" style="84" customWidth="1"/>
    <col min="12804" max="12804" width="7.7109375" style="84" customWidth="1"/>
    <col min="12805" max="12805" width="8.85546875" style="84" customWidth="1"/>
    <col min="12806" max="12806" width="8.7109375" style="84" customWidth="1"/>
    <col min="12807" max="12807" width="7.7109375" style="84" customWidth="1"/>
    <col min="12808" max="12809" width="8.140625" style="84" customWidth="1"/>
    <col min="12810" max="12810" width="6.42578125" style="84" customWidth="1"/>
    <col min="12811" max="12812" width="7.42578125" style="84" customWidth="1"/>
    <col min="12813" max="12813" width="6.28515625" style="84" customWidth="1"/>
    <col min="12814" max="12814" width="7.7109375" style="84" customWidth="1"/>
    <col min="12815" max="12815" width="7.28515625" style="84" customWidth="1"/>
    <col min="12816" max="12816" width="7.5703125" style="84" customWidth="1"/>
    <col min="12817" max="12817" width="8.28515625" style="84" customWidth="1"/>
    <col min="12818" max="12818" width="9.28515625" style="84" customWidth="1"/>
    <col min="12819" max="12819" width="7.28515625" style="84" customWidth="1"/>
    <col min="12820" max="12821" width="9.140625" style="84" customWidth="1"/>
    <col min="12822" max="12822" width="8" style="84" customWidth="1"/>
    <col min="12823" max="12824" width="9.140625" style="84" customWidth="1"/>
    <col min="12825" max="12825" width="8" style="84" customWidth="1"/>
    <col min="12826" max="12826" width="9" style="84" customWidth="1"/>
    <col min="12827" max="12827" width="9.28515625" style="84" customWidth="1"/>
    <col min="12828" max="12828" width="6.85546875" style="84" customWidth="1"/>
    <col min="12829" max="13053" width="9.140625" style="84"/>
    <col min="13054" max="13054" width="19.28515625" style="84" customWidth="1"/>
    <col min="13055" max="13055" width="9.7109375" style="84" customWidth="1"/>
    <col min="13056" max="13056" width="9.42578125" style="84" customWidth="1"/>
    <col min="13057" max="13057" width="8.7109375" style="84" customWidth="1"/>
    <col min="13058" max="13059" width="9.42578125" style="84" customWidth="1"/>
    <col min="13060" max="13060" width="7.7109375" style="84" customWidth="1"/>
    <col min="13061" max="13061" width="8.85546875" style="84" customWidth="1"/>
    <col min="13062" max="13062" width="8.7109375" style="84" customWidth="1"/>
    <col min="13063" max="13063" width="7.7109375" style="84" customWidth="1"/>
    <col min="13064" max="13065" width="8.140625" style="84" customWidth="1"/>
    <col min="13066" max="13066" width="6.42578125" style="84" customWidth="1"/>
    <col min="13067" max="13068" width="7.42578125" style="84" customWidth="1"/>
    <col min="13069" max="13069" width="6.28515625" style="84" customWidth="1"/>
    <col min="13070" max="13070" width="7.7109375" style="84" customWidth="1"/>
    <col min="13071" max="13071" width="7.28515625" style="84" customWidth="1"/>
    <col min="13072" max="13072" width="7.5703125" style="84" customWidth="1"/>
    <col min="13073" max="13073" width="8.28515625" style="84" customWidth="1"/>
    <col min="13074" max="13074" width="9.28515625" style="84" customWidth="1"/>
    <col min="13075" max="13075" width="7.28515625" style="84" customWidth="1"/>
    <col min="13076" max="13077" width="9.140625" style="84" customWidth="1"/>
    <col min="13078" max="13078" width="8" style="84" customWidth="1"/>
    <col min="13079" max="13080" width="9.140625" style="84" customWidth="1"/>
    <col min="13081" max="13081" width="8" style="84" customWidth="1"/>
    <col min="13082" max="13082" width="9" style="84" customWidth="1"/>
    <col min="13083" max="13083" width="9.28515625" style="84" customWidth="1"/>
    <col min="13084" max="13084" width="6.85546875" style="84" customWidth="1"/>
    <col min="13085" max="13309" width="9.140625" style="84"/>
    <col min="13310" max="13310" width="19.28515625" style="84" customWidth="1"/>
    <col min="13311" max="13311" width="9.7109375" style="84" customWidth="1"/>
    <col min="13312" max="13312" width="9.42578125" style="84" customWidth="1"/>
    <col min="13313" max="13313" width="8.7109375" style="84" customWidth="1"/>
    <col min="13314" max="13315" width="9.42578125" style="84" customWidth="1"/>
    <col min="13316" max="13316" width="7.7109375" style="84" customWidth="1"/>
    <col min="13317" max="13317" width="8.85546875" style="84" customWidth="1"/>
    <col min="13318" max="13318" width="8.7109375" style="84" customWidth="1"/>
    <col min="13319" max="13319" width="7.7109375" style="84" customWidth="1"/>
    <col min="13320" max="13321" width="8.140625" style="84" customWidth="1"/>
    <col min="13322" max="13322" width="6.42578125" style="84" customWidth="1"/>
    <col min="13323" max="13324" width="7.42578125" style="84" customWidth="1"/>
    <col min="13325" max="13325" width="6.28515625" style="84" customWidth="1"/>
    <col min="13326" max="13326" width="7.7109375" style="84" customWidth="1"/>
    <col min="13327" max="13327" width="7.28515625" style="84" customWidth="1"/>
    <col min="13328" max="13328" width="7.5703125" style="84" customWidth="1"/>
    <col min="13329" max="13329" width="8.28515625" style="84" customWidth="1"/>
    <col min="13330" max="13330" width="9.28515625" style="84" customWidth="1"/>
    <col min="13331" max="13331" width="7.28515625" style="84" customWidth="1"/>
    <col min="13332" max="13333" width="9.140625" style="84" customWidth="1"/>
    <col min="13334" max="13334" width="8" style="84" customWidth="1"/>
    <col min="13335" max="13336" width="9.140625" style="84" customWidth="1"/>
    <col min="13337" max="13337" width="8" style="84" customWidth="1"/>
    <col min="13338" max="13338" width="9" style="84" customWidth="1"/>
    <col min="13339" max="13339" width="9.28515625" style="84" customWidth="1"/>
    <col min="13340" max="13340" width="6.85546875" style="84" customWidth="1"/>
    <col min="13341" max="13565" width="9.140625" style="84"/>
    <col min="13566" max="13566" width="19.28515625" style="84" customWidth="1"/>
    <col min="13567" max="13567" width="9.7109375" style="84" customWidth="1"/>
    <col min="13568" max="13568" width="9.42578125" style="84" customWidth="1"/>
    <col min="13569" max="13569" width="8.7109375" style="84" customWidth="1"/>
    <col min="13570" max="13571" width="9.42578125" style="84" customWidth="1"/>
    <col min="13572" max="13572" width="7.7109375" style="84" customWidth="1"/>
    <col min="13573" max="13573" width="8.85546875" style="84" customWidth="1"/>
    <col min="13574" max="13574" width="8.7109375" style="84" customWidth="1"/>
    <col min="13575" max="13575" width="7.7109375" style="84" customWidth="1"/>
    <col min="13576" max="13577" width="8.140625" style="84" customWidth="1"/>
    <col min="13578" max="13578" width="6.42578125" style="84" customWidth="1"/>
    <col min="13579" max="13580" width="7.42578125" style="84" customWidth="1"/>
    <col min="13581" max="13581" width="6.28515625" style="84" customWidth="1"/>
    <col min="13582" max="13582" width="7.7109375" style="84" customWidth="1"/>
    <col min="13583" max="13583" width="7.28515625" style="84" customWidth="1"/>
    <col min="13584" max="13584" width="7.5703125" style="84" customWidth="1"/>
    <col min="13585" max="13585" width="8.28515625" style="84" customWidth="1"/>
    <col min="13586" max="13586" width="9.28515625" style="84" customWidth="1"/>
    <col min="13587" max="13587" width="7.28515625" style="84" customWidth="1"/>
    <col min="13588" max="13589" width="9.140625" style="84" customWidth="1"/>
    <col min="13590" max="13590" width="8" style="84" customWidth="1"/>
    <col min="13591" max="13592" width="9.140625" style="84" customWidth="1"/>
    <col min="13593" max="13593" width="8" style="84" customWidth="1"/>
    <col min="13594" max="13594" width="9" style="84" customWidth="1"/>
    <col min="13595" max="13595" width="9.28515625" style="84" customWidth="1"/>
    <col min="13596" max="13596" width="6.85546875" style="84" customWidth="1"/>
    <col min="13597" max="13821" width="9.140625" style="84"/>
    <col min="13822" max="13822" width="19.28515625" style="84" customWidth="1"/>
    <col min="13823" max="13823" width="9.7109375" style="84" customWidth="1"/>
    <col min="13824" max="13824" width="9.42578125" style="84" customWidth="1"/>
    <col min="13825" max="13825" width="8.7109375" style="84" customWidth="1"/>
    <col min="13826" max="13827" width="9.42578125" style="84" customWidth="1"/>
    <col min="13828" max="13828" width="7.7109375" style="84" customWidth="1"/>
    <col min="13829" max="13829" width="8.85546875" style="84" customWidth="1"/>
    <col min="13830" max="13830" width="8.7109375" style="84" customWidth="1"/>
    <col min="13831" max="13831" width="7.7109375" style="84" customWidth="1"/>
    <col min="13832" max="13833" width="8.140625" style="84" customWidth="1"/>
    <col min="13834" max="13834" width="6.42578125" style="84" customWidth="1"/>
    <col min="13835" max="13836" width="7.42578125" style="84" customWidth="1"/>
    <col min="13837" max="13837" width="6.28515625" style="84" customWidth="1"/>
    <col min="13838" max="13838" width="7.7109375" style="84" customWidth="1"/>
    <col min="13839" max="13839" width="7.28515625" style="84" customWidth="1"/>
    <col min="13840" max="13840" width="7.5703125" style="84" customWidth="1"/>
    <col min="13841" max="13841" width="8.28515625" style="84" customWidth="1"/>
    <col min="13842" max="13842" width="9.28515625" style="84" customWidth="1"/>
    <col min="13843" max="13843" width="7.28515625" style="84" customWidth="1"/>
    <col min="13844" max="13845" width="9.140625" style="84" customWidth="1"/>
    <col min="13846" max="13846" width="8" style="84" customWidth="1"/>
    <col min="13847" max="13848" width="9.140625" style="84" customWidth="1"/>
    <col min="13849" max="13849" width="8" style="84" customWidth="1"/>
    <col min="13850" max="13850" width="9" style="84" customWidth="1"/>
    <col min="13851" max="13851" width="9.28515625" style="84" customWidth="1"/>
    <col min="13852" max="13852" width="6.85546875" style="84" customWidth="1"/>
    <col min="13853" max="14077" width="9.140625" style="84"/>
    <col min="14078" max="14078" width="19.28515625" style="84" customWidth="1"/>
    <col min="14079" max="14079" width="9.7109375" style="84" customWidth="1"/>
    <col min="14080" max="14080" width="9.42578125" style="84" customWidth="1"/>
    <col min="14081" max="14081" width="8.7109375" style="84" customWidth="1"/>
    <col min="14082" max="14083" width="9.42578125" style="84" customWidth="1"/>
    <col min="14084" max="14084" width="7.7109375" style="84" customWidth="1"/>
    <col min="14085" max="14085" width="8.85546875" style="84" customWidth="1"/>
    <col min="14086" max="14086" width="8.7109375" style="84" customWidth="1"/>
    <col min="14087" max="14087" width="7.7109375" style="84" customWidth="1"/>
    <col min="14088" max="14089" width="8.140625" style="84" customWidth="1"/>
    <col min="14090" max="14090" width="6.42578125" style="84" customWidth="1"/>
    <col min="14091" max="14092" width="7.42578125" style="84" customWidth="1"/>
    <col min="14093" max="14093" width="6.28515625" style="84" customWidth="1"/>
    <col min="14094" max="14094" width="7.7109375" style="84" customWidth="1"/>
    <col min="14095" max="14095" width="7.28515625" style="84" customWidth="1"/>
    <col min="14096" max="14096" width="7.5703125" style="84" customWidth="1"/>
    <col min="14097" max="14097" width="8.28515625" style="84" customWidth="1"/>
    <col min="14098" max="14098" width="9.28515625" style="84" customWidth="1"/>
    <col min="14099" max="14099" width="7.28515625" style="84" customWidth="1"/>
    <col min="14100" max="14101" width="9.140625" style="84" customWidth="1"/>
    <col min="14102" max="14102" width="8" style="84" customWidth="1"/>
    <col min="14103" max="14104" width="9.140625" style="84" customWidth="1"/>
    <col min="14105" max="14105" width="8" style="84" customWidth="1"/>
    <col min="14106" max="14106" width="9" style="84" customWidth="1"/>
    <col min="14107" max="14107" width="9.28515625" style="84" customWidth="1"/>
    <col min="14108" max="14108" width="6.85546875" style="84" customWidth="1"/>
    <col min="14109" max="14333" width="9.140625" style="84"/>
    <col min="14334" max="14334" width="19.28515625" style="84" customWidth="1"/>
    <col min="14335" max="14335" width="9.7109375" style="84" customWidth="1"/>
    <col min="14336" max="14336" width="9.42578125" style="84" customWidth="1"/>
    <col min="14337" max="14337" width="8.7109375" style="84" customWidth="1"/>
    <col min="14338" max="14339" width="9.42578125" style="84" customWidth="1"/>
    <col min="14340" max="14340" width="7.7109375" style="84" customWidth="1"/>
    <col min="14341" max="14341" width="8.85546875" style="84" customWidth="1"/>
    <col min="14342" max="14342" width="8.7109375" style="84" customWidth="1"/>
    <col min="14343" max="14343" width="7.7109375" style="84" customWidth="1"/>
    <col min="14344" max="14345" width="8.140625" style="84" customWidth="1"/>
    <col min="14346" max="14346" width="6.42578125" style="84" customWidth="1"/>
    <col min="14347" max="14348" width="7.42578125" style="84" customWidth="1"/>
    <col min="14349" max="14349" width="6.28515625" style="84" customWidth="1"/>
    <col min="14350" max="14350" width="7.7109375" style="84" customWidth="1"/>
    <col min="14351" max="14351" width="7.28515625" style="84" customWidth="1"/>
    <col min="14352" max="14352" width="7.5703125" style="84" customWidth="1"/>
    <col min="14353" max="14353" width="8.28515625" style="84" customWidth="1"/>
    <col min="14354" max="14354" width="9.28515625" style="84" customWidth="1"/>
    <col min="14355" max="14355" width="7.28515625" style="84" customWidth="1"/>
    <col min="14356" max="14357" width="9.140625" style="84" customWidth="1"/>
    <col min="14358" max="14358" width="8" style="84" customWidth="1"/>
    <col min="14359" max="14360" width="9.140625" style="84" customWidth="1"/>
    <col min="14361" max="14361" width="8" style="84" customWidth="1"/>
    <col min="14362" max="14362" width="9" style="84" customWidth="1"/>
    <col min="14363" max="14363" width="9.28515625" style="84" customWidth="1"/>
    <col min="14364" max="14364" width="6.85546875" style="84" customWidth="1"/>
    <col min="14365" max="14589" width="9.140625" style="84"/>
    <col min="14590" max="14590" width="19.28515625" style="84" customWidth="1"/>
    <col min="14591" max="14591" width="9.7109375" style="84" customWidth="1"/>
    <col min="14592" max="14592" width="9.42578125" style="84" customWidth="1"/>
    <col min="14593" max="14593" width="8.7109375" style="84" customWidth="1"/>
    <col min="14594" max="14595" width="9.42578125" style="84" customWidth="1"/>
    <col min="14596" max="14596" width="7.7109375" style="84" customWidth="1"/>
    <col min="14597" max="14597" width="8.85546875" style="84" customWidth="1"/>
    <col min="14598" max="14598" width="8.7109375" style="84" customWidth="1"/>
    <col min="14599" max="14599" width="7.7109375" style="84" customWidth="1"/>
    <col min="14600" max="14601" width="8.140625" style="84" customWidth="1"/>
    <col min="14602" max="14602" width="6.42578125" style="84" customWidth="1"/>
    <col min="14603" max="14604" width="7.42578125" style="84" customWidth="1"/>
    <col min="14605" max="14605" width="6.28515625" style="84" customWidth="1"/>
    <col min="14606" max="14606" width="7.7109375" style="84" customWidth="1"/>
    <col min="14607" max="14607" width="7.28515625" style="84" customWidth="1"/>
    <col min="14608" max="14608" width="7.5703125" style="84" customWidth="1"/>
    <col min="14609" max="14609" width="8.28515625" style="84" customWidth="1"/>
    <col min="14610" max="14610" width="9.28515625" style="84" customWidth="1"/>
    <col min="14611" max="14611" width="7.28515625" style="84" customWidth="1"/>
    <col min="14612" max="14613" width="9.140625" style="84" customWidth="1"/>
    <col min="14614" max="14614" width="8" style="84" customWidth="1"/>
    <col min="14615" max="14616" width="9.140625" style="84" customWidth="1"/>
    <col min="14617" max="14617" width="8" style="84" customWidth="1"/>
    <col min="14618" max="14618" width="9" style="84" customWidth="1"/>
    <col min="14619" max="14619" width="9.28515625" style="84" customWidth="1"/>
    <col min="14620" max="14620" width="6.85546875" style="84" customWidth="1"/>
    <col min="14621" max="14845" width="9.140625" style="84"/>
    <col min="14846" max="14846" width="19.28515625" style="84" customWidth="1"/>
    <col min="14847" max="14847" width="9.7109375" style="84" customWidth="1"/>
    <col min="14848" max="14848" width="9.42578125" style="84" customWidth="1"/>
    <col min="14849" max="14849" width="8.7109375" style="84" customWidth="1"/>
    <col min="14850" max="14851" width="9.42578125" style="84" customWidth="1"/>
    <col min="14852" max="14852" width="7.7109375" style="84" customWidth="1"/>
    <col min="14853" max="14853" width="8.85546875" style="84" customWidth="1"/>
    <col min="14854" max="14854" width="8.7109375" style="84" customWidth="1"/>
    <col min="14855" max="14855" width="7.7109375" style="84" customWidth="1"/>
    <col min="14856" max="14857" width="8.140625" style="84" customWidth="1"/>
    <col min="14858" max="14858" width="6.42578125" style="84" customWidth="1"/>
    <col min="14859" max="14860" width="7.42578125" style="84" customWidth="1"/>
    <col min="14861" max="14861" width="6.28515625" style="84" customWidth="1"/>
    <col min="14862" max="14862" width="7.7109375" style="84" customWidth="1"/>
    <col min="14863" max="14863" width="7.28515625" style="84" customWidth="1"/>
    <col min="14864" max="14864" width="7.5703125" style="84" customWidth="1"/>
    <col min="14865" max="14865" width="8.28515625" style="84" customWidth="1"/>
    <col min="14866" max="14866" width="9.28515625" style="84" customWidth="1"/>
    <col min="14867" max="14867" width="7.28515625" style="84" customWidth="1"/>
    <col min="14868" max="14869" width="9.140625" style="84" customWidth="1"/>
    <col min="14870" max="14870" width="8" style="84" customWidth="1"/>
    <col min="14871" max="14872" width="9.140625" style="84" customWidth="1"/>
    <col min="14873" max="14873" width="8" style="84" customWidth="1"/>
    <col min="14874" max="14874" width="9" style="84" customWidth="1"/>
    <col min="14875" max="14875" width="9.28515625" style="84" customWidth="1"/>
    <col min="14876" max="14876" width="6.85546875" style="84" customWidth="1"/>
    <col min="14877" max="15101" width="9.140625" style="84"/>
    <col min="15102" max="15102" width="19.28515625" style="84" customWidth="1"/>
    <col min="15103" max="15103" width="9.7109375" style="84" customWidth="1"/>
    <col min="15104" max="15104" width="9.42578125" style="84" customWidth="1"/>
    <col min="15105" max="15105" width="8.7109375" style="84" customWidth="1"/>
    <col min="15106" max="15107" width="9.42578125" style="84" customWidth="1"/>
    <col min="15108" max="15108" width="7.7109375" style="84" customWidth="1"/>
    <col min="15109" max="15109" width="8.85546875" style="84" customWidth="1"/>
    <col min="15110" max="15110" width="8.7109375" style="84" customWidth="1"/>
    <col min="15111" max="15111" width="7.7109375" style="84" customWidth="1"/>
    <col min="15112" max="15113" width="8.140625" style="84" customWidth="1"/>
    <col min="15114" max="15114" width="6.42578125" style="84" customWidth="1"/>
    <col min="15115" max="15116" width="7.42578125" style="84" customWidth="1"/>
    <col min="15117" max="15117" width="6.28515625" style="84" customWidth="1"/>
    <col min="15118" max="15118" width="7.7109375" style="84" customWidth="1"/>
    <col min="15119" max="15119" width="7.28515625" style="84" customWidth="1"/>
    <col min="15120" max="15120" width="7.5703125" style="84" customWidth="1"/>
    <col min="15121" max="15121" width="8.28515625" style="84" customWidth="1"/>
    <col min="15122" max="15122" width="9.28515625" style="84" customWidth="1"/>
    <col min="15123" max="15123" width="7.28515625" style="84" customWidth="1"/>
    <col min="15124" max="15125" width="9.140625" style="84" customWidth="1"/>
    <col min="15126" max="15126" width="8" style="84" customWidth="1"/>
    <col min="15127" max="15128" width="9.140625" style="84" customWidth="1"/>
    <col min="15129" max="15129" width="8" style="84" customWidth="1"/>
    <col min="15130" max="15130" width="9" style="84" customWidth="1"/>
    <col min="15131" max="15131" width="9.28515625" style="84" customWidth="1"/>
    <col min="15132" max="15132" width="6.85546875" style="84" customWidth="1"/>
    <col min="15133" max="15357" width="9.140625" style="84"/>
    <col min="15358" max="15358" width="19.28515625" style="84" customWidth="1"/>
    <col min="15359" max="15359" width="9.7109375" style="84" customWidth="1"/>
    <col min="15360" max="15360" width="9.42578125" style="84" customWidth="1"/>
    <col min="15361" max="15361" width="8.7109375" style="84" customWidth="1"/>
    <col min="15362" max="15363" width="9.42578125" style="84" customWidth="1"/>
    <col min="15364" max="15364" width="7.7109375" style="84" customWidth="1"/>
    <col min="15365" max="15365" width="8.85546875" style="84" customWidth="1"/>
    <col min="15366" max="15366" width="8.7109375" style="84" customWidth="1"/>
    <col min="15367" max="15367" width="7.7109375" style="84" customWidth="1"/>
    <col min="15368" max="15369" width="8.140625" style="84" customWidth="1"/>
    <col min="15370" max="15370" width="6.42578125" style="84" customWidth="1"/>
    <col min="15371" max="15372" width="7.42578125" style="84" customWidth="1"/>
    <col min="15373" max="15373" width="6.28515625" style="84" customWidth="1"/>
    <col min="15374" max="15374" width="7.7109375" style="84" customWidth="1"/>
    <col min="15375" max="15375" width="7.28515625" style="84" customWidth="1"/>
    <col min="15376" max="15376" width="7.5703125" style="84" customWidth="1"/>
    <col min="15377" max="15377" width="8.28515625" style="84" customWidth="1"/>
    <col min="15378" max="15378" width="9.28515625" style="84" customWidth="1"/>
    <col min="15379" max="15379" width="7.28515625" style="84" customWidth="1"/>
    <col min="15380" max="15381" width="9.140625" style="84" customWidth="1"/>
    <col min="15382" max="15382" width="8" style="84" customWidth="1"/>
    <col min="15383" max="15384" width="9.140625" style="84" customWidth="1"/>
    <col min="15385" max="15385" width="8" style="84" customWidth="1"/>
    <col min="15386" max="15386" width="9" style="84" customWidth="1"/>
    <col min="15387" max="15387" width="9.28515625" style="84" customWidth="1"/>
    <col min="15388" max="15388" width="6.85546875" style="84" customWidth="1"/>
    <col min="15389" max="15613" width="9.140625" style="84"/>
    <col min="15614" max="15614" width="19.28515625" style="84" customWidth="1"/>
    <col min="15615" max="15615" width="9.7109375" style="84" customWidth="1"/>
    <col min="15616" max="15616" width="9.42578125" style="84" customWidth="1"/>
    <col min="15617" max="15617" width="8.7109375" style="84" customWidth="1"/>
    <col min="15618" max="15619" width="9.42578125" style="84" customWidth="1"/>
    <col min="15620" max="15620" width="7.7109375" style="84" customWidth="1"/>
    <col min="15621" max="15621" width="8.85546875" style="84" customWidth="1"/>
    <col min="15622" max="15622" width="8.7109375" style="84" customWidth="1"/>
    <col min="15623" max="15623" width="7.7109375" style="84" customWidth="1"/>
    <col min="15624" max="15625" width="8.140625" style="84" customWidth="1"/>
    <col min="15626" max="15626" width="6.42578125" style="84" customWidth="1"/>
    <col min="15627" max="15628" width="7.42578125" style="84" customWidth="1"/>
    <col min="15629" max="15629" width="6.28515625" style="84" customWidth="1"/>
    <col min="15630" max="15630" width="7.7109375" style="84" customWidth="1"/>
    <col min="15631" max="15631" width="7.28515625" style="84" customWidth="1"/>
    <col min="15632" max="15632" width="7.5703125" style="84" customWidth="1"/>
    <col min="15633" max="15633" width="8.28515625" style="84" customWidth="1"/>
    <col min="15634" max="15634" width="9.28515625" style="84" customWidth="1"/>
    <col min="15635" max="15635" width="7.28515625" style="84" customWidth="1"/>
    <col min="15636" max="15637" width="9.140625" style="84" customWidth="1"/>
    <col min="15638" max="15638" width="8" style="84" customWidth="1"/>
    <col min="15639" max="15640" width="9.140625" style="84" customWidth="1"/>
    <col min="15641" max="15641" width="8" style="84" customWidth="1"/>
    <col min="15642" max="15642" width="9" style="84" customWidth="1"/>
    <col min="15643" max="15643" width="9.28515625" style="84" customWidth="1"/>
    <col min="15644" max="15644" width="6.85546875" style="84" customWidth="1"/>
    <col min="15645" max="15869" width="9.140625" style="84"/>
    <col min="15870" max="15870" width="19.28515625" style="84" customWidth="1"/>
    <col min="15871" max="15871" width="9.7109375" style="84" customWidth="1"/>
    <col min="15872" max="15872" width="9.42578125" style="84" customWidth="1"/>
    <col min="15873" max="15873" width="8.7109375" style="84" customWidth="1"/>
    <col min="15874" max="15875" width="9.42578125" style="84" customWidth="1"/>
    <col min="15876" max="15876" width="7.7109375" style="84" customWidth="1"/>
    <col min="15877" max="15877" width="8.85546875" style="84" customWidth="1"/>
    <col min="15878" max="15878" width="8.7109375" style="84" customWidth="1"/>
    <col min="15879" max="15879" width="7.7109375" style="84" customWidth="1"/>
    <col min="15880" max="15881" width="8.140625" style="84" customWidth="1"/>
    <col min="15882" max="15882" width="6.42578125" style="84" customWidth="1"/>
    <col min="15883" max="15884" width="7.42578125" style="84" customWidth="1"/>
    <col min="15885" max="15885" width="6.28515625" style="84" customWidth="1"/>
    <col min="15886" max="15886" width="7.7109375" style="84" customWidth="1"/>
    <col min="15887" max="15887" width="7.28515625" style="84" customWidth="1"/>
    <col min="15888" max="15888" width="7.5703125" style="84" customWidth="1"/>
    <col min="15889" max="15889" width="8.28515625" style="84" customWidth="1"/>
    <col min="15890" max="15890" width="9.28515625" style="84" customWidth="1"/>
    <col min="15891" max="15891" width="7.28515625" style="84" customWidth="1"/>
    <col min="15892" max="15893" width="9.140625" style="84" customWidth="1"/>
    <col min="15894" max="15894" width="8" style="84" customWidth="1"/>
    <col min="15895" max="15896" width="9.140625" style="84" customWidth="1"/>
    <col min="15897" max="15897" width="8" style="84" customWidth="1"/>
    <col min="15898" max="15898" width="9" style="84" customWidth="1"/>
    <col min="15899" max="15899" width="9.28515625" style="84" customWidth="1"/>
    <col min="15900" max="15900" width="6.85546875" style="84" customWidth="1"/>
    <col min="15901" max="16125" width="9.140625" style="84"/>
    <col min="16126" max="16126" width="19.28515625" style="84" customWidth="1"/>
    <col min="16127" max="16127" width="9.7109375" style="84" customWidth="1"/>
    <col min="16128" max="16128" width="9.42578125" style="84" customWidth="1"/>
    <col min="16129" max="16129" width="8.7109375" style="84" customWidth="1"/>
    <col min="16130" max="16131" width="9.42578125" style="84" customWidth="1"/>
    <col min="16132" max="16132" width="7.7109375" style="84" customWidth="1"/>
    <col min="16133" max="16133" width="8.85546875" style="84" customWidth="1"/>
    <col min="16134" max="16134" width="8.7109375" style="84" customWidth="1"/>
    <col min="16135" max="16135" width="7.7109375" style="84" customWidth="1"/>
    <col min="16136" max="16137" width="8.140625" style="84" customWidth="1"/>
    <col min="16138" max="16138" width="6.42578125" style="84" customWidth="1"/>
    <col min="16139" max="16140" width="7.42578125" style="84" customWidth="1"/>
    <col min="16141" max="16141" width="6.28515625" style="84" customWidth="1"/>
    <col min="16142" max="16142" width="7.7109375" style="84" customWidth="1"/>
    <col min="16143" max="16143" width="7.28515625" style="84" customWidth="1"/>
    <col min="16144" max="16144" width="7.5703125" style="84" customWidth="1"/>
    <col min="16145" max="16145" width="8.28515625" style="84" customWidth="1"/>
    <col min="16146" max="16146" width="9.28515625" style="84" customWidth="1"/>
    <col min="16147" max="16147" width="7.28515625" style="84" customWidth="1"/>
    <col min="16148" max="16149" width="9.140625" style="84" customWidth="1"/>
    <col min="16150" max="16150" width="8" style="84" customWidth="1"/>
    <col min="16151" max="16152" width="9.140625" style="84" customWidth="1"/>
    <col min="16153" max="16153" width="8" style="84" customWidth="1"/>
    <col min="16154" max="16154" width="9" style="84" customWidth="1"/>
    <col min="16155" max="16155" width="9.28515625" style="84" customWidth="1"/>
    <col min="16156" max="16156" width="6.85546875" style="84" customWidth="1"/>
    <col min="16157" max="16384" width="9.140625" style="84"/>
  </cols>
  <sheetData>
    <row r="2" spans="1:28" s="61" customFormat="1" ht="54.75" customHeight="1" x14ac:dyDescent="0.3">
      <c r="A2" s="159"/>
      <c r="B2" s="351" t="s">
        <v>145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57"/>
      <c r="R2" s="57"/>
      <c r="S2" s="57"/>
      <c r="T2" s="57"/>
      <c r="U2" s="57"/>
      <c r="V2" s="57"/>
      <c r="W2" s="58"/>
      <c r="X2" s="58"/>
      <c r="Y2" s="58"/>
      <c r="AB2" s="275" t="s">
        <v>26</v>
      </c>
    </row>
    <row r="3" spans="1:28" s="61" customFormat="1" ht="15" x14ac:dyDescent="0.25">
      <c r="E3" s="100"/>
      <c r="F3" s="100"/>
      <c r="G3" s="100"/>
      <c r="H3" s="100"/>
      <c r="I3" s="100"/>
      <c r="J3" s="100"/>
      <c r="K3" s="100"/>
      <c r="M3" s="276"/>
      <c r="N3" s="100"/>
      <c r="O3" s="100"/>
      <c r="P3" s="63" t="s">
        <v>9</v>
      </c>
      <c r="Q3" s="100"/>
      <c r="R3" s="100"/>
      <c r="S3" s="100"/>
      <c r="T3" s="100"/>
      <c r="U3" s="100"/>
      <c r="V3" s="100"/>
      <c r="W3" s="100"/>
      <c r="X3" s="277"/>
      <c r="Y3" s="138"/>
      <c r="AB3" s="63" t="s">
        <v>9</v>
      </c>
    </row>
    <row r="4" spans="1:28" s="102" customFormat="1" ht="12" x14ac:dyDescent="0.2">
      <c r="A4" s="315"/>
      <c r="B4" s="327" t="s">
        <v>10</v>
      </c>
      <c r="C4" s="328"/>
      <c r="D4" s="329"/>
      <c r="E4" s="327" t="s">
        <v>24</v>
      </c>
      <c r="F4" s="328"/>
      <c r="G4" s="329"/>
      <c r="H4" s="336" t="s">
        <v>39</v>
      </c>
      <c r="I4" s="336"/>
      <c r="J4" s="336"/>
      <c r="K4" s="327" t="s">
        <v>18</v>
      </c>
      <c r="L4" s="328"/>
      <c r="M4" s="329"/>
      <c r="N4" s="327" t="s">
        <v>25</v>
      </c>
      <c r="O4" s="328"/>
      <c r="P4" s="329"/>
      <c r="Q4" s="327" t="s">
        <v>13</v>
      </c>
      <c r="R4" s="328"/>
      <c r="S4" s="329"/>
      <c r="T4" s="327" t="s">
        <v>19</v>
      </c>
      <c r="U4" s="328"/>
      <c r="V4" s="329"/>
      <c r="W4" s="337" t="s">
        <v>21</v>
      </c>
      <c r="X4" s="338"/>
      <c r="Y4" s="339"/>
      <c r="Z4" s="327" t="s">
        <v>20</v>
      </c>
      <c r="AA4" s="328"/>
      <c r="AB4" s="329"/>
    </row>
    <row r="5" spans="1:28" s="103" customFormat="1" ht="12" x14ac:dyDescent="0.2">
      <c r="A5" s="316"/>
      <c r="B5" s="330"/>
      <c r="C5" s="331"/>
      <c r="D5" s="332"/>
      <c r="E5" s="330"/>
      <c r="F5" s="331"/>
      <c r="G5" s="332"/>
      <c r="H5" s="336"/>
      <c r="I5" s="336"/>
      <c r="J5" s="336"/>
      <c r="K5" s="331"/>
      <c r="L5" s="331"/>
      <c r="M5" s="332"/>
      <c r="N5" s="330"/>
      <c r="O5" s="331"/>
      <c r="P5" s="332"/>
      <c r="Q5" s="330"/>
      <c r="R5" s="331"/>
      <c r="S5" s="332"/>
      <c r="T5" s="330"/>
      <c r="U5" s="331"/>
      <c r="V5" s="332"/>
      <c r="W5" s="340"/>
      <c r="X5" s="341"/>
      <c r="Y5" s="342"/>
      <c r="Z5" s="330"/>
      <c r="AA5" s="331"/>
      <c r="AB5" s="332"/>
    </row>
    <row r="6" spans="1:28" s="103" customFormat="1" ht="30.75" customHeight="1" x14ac:dyDescent="0.2">
      <c r="A6" s="316"/>
      <c r="B6" s="333"/>
      <c r="C6" s="334"/>
      <c r="D6" s="335"/>
      <c r="E6" s="333"/>
      <c r="F6" s="334"/>
      <c r="G6" s="335"/>
      <c r="H6" s="336"/>
      <c r="I6" s="336"/>
      <c r="J6" s="336"/>
      <c r="K6" s="334"/>
      <c r="L6" s="334"/>
      <c r="M6" s="335"/>
      <c r="N6" s="333"/>
      <c r="O6" s="334"/>
      <c r="P6" s="335"/>
      <c r="Q6" s="333"/>
      <c r="R6" s="334"/>
      <c r="S6" s="335"/>
      <c r="T6" s="333"/>
      <c r="U6" s="334"/>
      <c r="V6" s="335"/>
      <c r="W6" s="343"/>
      <c r="X6" s="344"/>
      <c r="Y6" s="345"/>
      <c r="Z6" s="333"/>
      <c r="AA6" s="334"/>
      <c r="AB6" s="335"/>
    </row>
    <row r="7" spans="1:28" s="64" customFormat="1" ht="12.75" x14ac:dyDescent="0.2">
      <c r="A7" s="317"/>
      <c r="B7" s="278">
        <v>2020</v>
      </c>
      <c r="C7" s="278">
        <v>2021</v>
      </c>
      <c r="D7" s="279" t="s">
        <v>3</v>
      </c>
      <c r="E7" s="278">
        <v>2020</v>
      </c>
      <c r="F7" s="278">
        <v>2021</v>
      </c>
      <c r="G7" s="279" t="s">
        <v>3</v>
      </c>
      <c r="H7" s="278">
        <v>2020</v>
      </c>
      <c r="I7" s="278">
        <v>2021</v>
      </c>
      <c r="J7" s="279" t="s">
        <v>3</v>
      </c>
      <c r="K7" s="278">
        <v>2020</v>
      </c>
      <c r="L7" s="278">
        <v>2021</v>
      </c>
      <c r="M7" s="279" t="s">
        <v>3</v>
      </c>
      <c r="N7" s="278">
        <v>2020</v>
      </c>
      <c r="O7" s="278">
        <v>2021</v>
      </c>
      <c r="P7" s="279" t="s">
        <v>3</v>
      </c>
      <c r="Q7" s="278">
        <v>2020</v>
      </c>
      <c r="R7" s="278">
        <v>2021</v>
      </c>
      <c r="S7" s="279" t="s">
        <v>3</v>
      </c>
      <c r="T7" s="278">
        <v>2020</v>
      </c>
      <c r="U7" s="278">
        <v>2021</v>
      </c>
      <c r="V7" s="279" t="s">
        <v>3</v>
      </c>
      <c r="W7" s="278">
        <v>2020</v>
      </c>
      <c r="X7" s="278">
        <v>2021</v>
      </c>
      <c r="Y7" s="279" t="s">
        <v>3</v>
      </c>
      <c r="Z7" s="278">
        <v>2020</v>
      </c>
      <c r="AA7" s="278">
        <v>2021</v>
      </c>
      <c r="AB7" s="279" t="s">
        <v>3</v>
      </c>
    </row>
    <row r="8" spans="1:28" s="68" customFormat="1" ht="11.25" x14ac:dyDescent="0.2">
      <c r="A8" s="67" t="s">
        <v>5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</row>
    <row r="9" spans="1:28" s="74" customFormat="1" ht="14.25" x14ac:dyDescent="0.25">
      <c r="A9" s="69" t="s">
        <v>48</v>
      </c>
      <c r="B9" s="70">
        <f>'[22]Доататок 1'!C9-'[28]12'!B9</f>
        <v>38550</v>
      </c>
      <c r="C9" s="70">
        <f>'[23]Доататок 1'!C9-'[28]12'!C9</f>
        <v>41392</v>
      </c>
      <c r="D9" s="71">
        <f>C9/B9*100</f>
        <v>107.3722438391699</v>
      </c>
      <c r="E9" s="72">
        <f>'[22]Доататок 1'!G9-'[28]12'!E9</f>
        <v>14984</v>
      </c>
      <c r="F9" s="72">
        <f>'[23]Доататок 1'!G9-'[28]12'!F9</f>
        <v>14821</v>
      </c>
      <c r="G9" s="188">
        <f>F9/E9*100</f>
        <v>98.912172984516815</v>
      </c>
      <c r="H9" s="72">
        <f>'[22]Доататок 1'!O9-'[28]12'!H9</f>
        <v>6272</v>
      </c>
      <c r="I9" s="72">
        <f>'[23]Доататок 1'!O9-'[28]12'!I9</f>
        <v>7068</v>
      </c>
      <c r="J9" s="188">
        <f>I9/H9*100</f>
        <v>112.69132653061224</v>
      </c>
      <c r="K9" s="72">
        <f>'[22]Доататок 1'!AS9-'[28]12'!K9</f>
        <v>2187</v>
      </c>
      <c r="L9" s="72">
        <f>'[23]Доататок 1'!AS9-'[28]12'!L9</f>
        <v>1821</v>
      </c>
      <c r="M9" s="188">
        <f>L9/K9*100</f>
        <v>83.264746227709182</v>
      </c>
      <c r="N9" s="72">
        <f>'[22]Доататок 1'!BG9-'[28]12'!N9</f>
        <v>2775</v>
      </c>
      <c r="O9" s="72">
        <f>'[23]Доататок 1'!BG9-'[28]12'!O9</f>
        <v>2098</v>
      </c>
      <c r="P9" s="188">
        <f>O9/N9*100</f>
        <v>75.603603603603602</v>
      </c>
      <c r="Q9" s="72">
        <f>[29]Шаблон!M7-'[28]12'!Q9</f>
        <v>12843</v>
      </c>
      <c r="R9" s="72">
        <f>[30]Шаблон!M7-'[28]12'!R9</f>
        <v>13707</v>
      </c>
      <c r="S9" s="188">
        <f>R9/Q9*100</f>
        <v>106.72740014015416</v>
      </c>
      <c r="T9" s="72">
        <f>'[22]Доататок 1'!DH9-'[28]12'!T9</f>
        <v>32837</v>
      </c>
      <c r="U9" s="72">
        <f>'[23]Доататок 1'!DH9-'[28]12'!U9</f>
        <v>32418</v>
      </c>
      <c r="V9" s="188">
        <f>U9/T9*100</f>
        <v>98.724000365441427</v>
      </c>
      <c r="W9" s="72">
        <f>'[22]Доататок 1'!DL9-'[28]12'!W9</f>
        <v>9551</v>
      </c>
      <c r="X9" s="72">
        <f>'[23]Доататок 1'!DL9-'[28]12'!X9</f>
        <v>6160</v>
      </c>
      <c r="Y9" s="188">
        <f>X9/W9*100</f>
        <v>64.495864307402357</v>
      </c>
      <c r="Z9" s="72">
        <f>'[22]Доататок 1'!DP9-'[28]12'!Z9</f>
        <v>7981</v>
      </c>
      <c r="AA9" s="72">
        <f>'[23]Доататок 1'!DP9-'[28]12'!AA9</f>
        <v>5122</v>
      </c>
      <c r="AB9" s="189">
        <f>AA9/Z9*100</f>
        <v>64.177421375767452</v>
      </c>
    </row>
    <row r="10" spans="1:28" x14ac:dyDescent="0.25">
      <c r="A10" s="75" t="s">
        <v>49</v>
      </c>
      <c r="B10" s="222">
        <v>5288</v>
      </c>
      <c r="C10" s="222">
        <v>5755</v>
      </c>
      <c r="D10" s="218">
        <v>108.83131618759457</v>
      </c>
      <c r="E10" s="79">
        <v>1752</v>
      </c>
      <c r="F10" s="79">
        <v>1749</v>
      </c>
      <c r="G10" s="80">
        <v>99.828767123287676</v>
      </c>
      <c r="H10" s="79">
        <v>298</v>
      </c>
      <c r="I10" s="79">
        <v>384</v>
      </c>
      <c r="J10" s="80">
        <v>128.85906040268455</v>
      </c>
      <c r="K10" s="79">
        <v>27</v>
      </c>
      <c r="L10" s="79">
        <v>42</v>
      </c>
      <c r="M10" s="80">
        <v>155.55555555555557</v>
      </c>
      <c r="N10" s="79">
        <v>0</v>
      </c>
      <c r="O10" s="79">
        <v>3</v>
      </c>
      <c r="P10" s="80" t="s">
        <v>114</v>
      </c>
      <c r="Q10" s="79">
        <v>851</v>
      </c>
      <c r="R10" s="79">
        <v>1426</v>
      </c>
      <c r="S10" s="80">
        <v>167.56756756756758</v>
      </c>
      <c r="T10" s="79">
        <v>4981</v>
      </c>
      <c r="U10" s="79">
        <v>4764</v>
      </c>
      <c r="V10" s="80">
        <v>95.643445091347118</v>
      </c>
      <c r="W10" s="79">
        <v>1463</v>
      </c>
      <c r="X10" s="79">
        <v>770</v>
      </c>
      <c r="Y10" s="80">
        <v>52.631578947368418</v>
      </c>
      <c r="Z10" s="79">
        <v>1110</v>
      </c>
      <c r="AA10" s="79">
        <v>622</v>
      </c>
      <c r="AB10" s="190">
        <v>56.036036036036037</v>
      </c>
    </row>
    <row r="11" spans="1:28" x14ac:dyDescent="0.25">
      <c r="A11" s="75" t="s">
        <v>50</v>
      </c>
      <c r="B11" s="222">
        <v>4410</v>
      </c>
      <c r="C11" s="222">
        <v>4765</v>
      </c>
      <c r="D11" s="218">
        <v>108.04988662131518</v>
      </c>
      <c r="E11" s="79">
        <v>789</v>
      </c>
      <c r="F11" s="79">
        <v>877</v>
      </c>
      <c r="G11" s="80">
        <v>111.15335868187579</v>
      </c>
      <c r="H11" s="79">
        <v>356</v>
      </c>
      <c r="I11" s="79">
        <v>235</v>
      </c>
      <c r="J11" s="80">
        <v>66.011235955056179</v>
      </c>
      <c r="K11" s="79">
        <v>26</v>
      </c>
      <c r="L11" s="79">
        <v>30</v>
      </c>
      <c r="M11" s="80">
        <v>115.38461538461537</v>
      </c>
      <c r="N11" s="79">
        <v>38</v>
      </c>
      <c r="O11" s="79">
        <v>25</v>
      </c>
      <c r="P11" s="80">
        <v>65.789473684210535</v>
      </c>
      <c r="Q11" s="79">
        <v>573</v>
      </c>
      <c r="R11" s="79">
        <v>770</v>
      </c>
      <c r="S11" s="80">
        <v>134.3804537521815</v>
      </c>
      <c r="T11" s="79">
        <v>4238</v>
      </c>
      <c r="U11" s="79">
        <v>4310</v>
      </c>
      <c r="V11" s="80">
        <v>101.69891458235017</v>
      </c>
      <c r="W11" s="79">
        <v>629</v>
      </c>
      <c r="X11" s="79">
        <v>424</v>
      </c>
      <c r="Y11" s="80">
        <v>67.408585055643883</v>
      </c>
      <c r="Z11" s="79">
        <v>460</v>
      </c>
      <c r="AA11" s="79">
        <v>344</v>
      </c>
      <c r="AB11" s="190">
        <v>74.782608695652172</v>
      </c>
    </row>
    <row r="12" spans="1:28" x14ac:dyDescent="0.25">
      <c r="A12" s="75" t="s">
        <v>51</v>
      </c>
      <c r="B12" s="222">
        <v>1026</v>
      </c>
      <c r="C12" s="222">
        <v>1074</v>
      </c>
      <c r="D12" s="218">
        <v>104.67836257309942</v>
      </c>
      <c r="E12" s="79">
        <v>163</v>
      </c>
      <c r="F12" s="79">
        <v>214</v>
      </c>
      <c r="G12" s="80">
        <v>131.28834355828221</v>
      </c>
      <c r="H12" s="79">
        <v>52</v>
      </c>
      <c r="I12" s="79">
        <v>76</v>
      </c>
      <c r="J12" s="80">
        <v>146.15384615384613</v>
      </c>
      <c r="K12" s="79">
        <v>4</v>
      </c>
      <c r="L12" s="79">
        <v>2</v>
      </c>
      <c r="M12" s="80">
        <v>50</v>
      </c>
      <c r="N12" s="79">
        <v>0</v>
      </c>
      <c r="O12" s="79">
        <v>0</v>
      </c>
      <c r="P12" s="80" t="s">
        <v>114</v>
      </c>
      <c r="Q12" s="79">
        <v>54</v>
      </c>
      <c r="R12" s="79">
        <v>200</v>
      </c>
      <c r="S12" s="80">
        <v>370.37037037037038</v>
      </c>
      <c r="T12" s="79">
        <v>981</v>
      </c>
      <c r="U12" s="79">
        <v>942</v>
      </c>
      <c r="V12" s="80">
        <v>96.024464831804281</v>
      </c>
      <c r="W12" s="79">
        <v>138</v>
      </c>
      <c r="X12" s="79">
        <v>83</v>
      </c>
      <c r="Y12" s="80">
        <v>60.144927536231883</v>
      </c>
      <c r="Z12" s="79">
        <v>108</v>
      </c>
      <c r="AA12" s="79">
        <v>69</v>
      </c>
      <c r="AB12" s="190">
        <v>63.888888888888886</v>
      </c>
    </row>
    <row r="13" spans="1:28" x14ac:dyDescent="0.25">
      <c r="A13" s="75" t="s">
        <v>52</v>
      </c>
      <c r="B13" s="222">
        <v>2234</v>
      </c>
      <c r="C13" s="222">
        <v>2571</v>
      </c>
      <c r="D13" s="218">
        <v>115.08504923903314</v>
      </c>
      <c r="E13" s="79">
        <v>822</v>
      </c>
      <c r="F13" s="79">
        <v>978</v>
      </c>
      <c r="G13" s="80">
        <v>118.97810218978103</v>
      </c>
      <c r="H13" s="79">
        <v>224</v>
      </c>
      <c r="I13" s="79">
        <v>374</v>
      </c>
      <c r="J13" s="80">
        <v>166.96428571428572</v>
      </c>
      <c r="K13" s="79">
        <v>102</v>
      </c>
      <c r="L13" s="79">
        <v>70</v>
      </c>
      <c r="M13" s="80">
        <v>68.627450980392155</v>
      </c>
      <c r="N13" s="79">
        <v>201</v>
      </c>
      <c r="O13" s="79">
        <v>238</v>
      </c>
      <c r="P13" s="80">
        <v>118.40796019900498</v>
      </c>
      <c r="Q13" s="79">
        <v>750</v>
      </c>
      <c r="R13" s="79">
        <v>916</v>
      </c>
      <c r="S13" s="80">
        <v>122.13333333333334</v>
      </c>
      <c r="T13" s="79">
        <v>2046</v>
      </c>
      <c r="U13" s="79">
        <v>2009</v>
      </c>
      <c r="V13" s="80">
        <v>98.191593352883672</v>
      </c>
      <c r="W13" s="79">
        <v>634</v>
      </c>
      <c r="X13" s="79">
        <v>416</v>
      </c>
      <c r="Y13" s="80">
        <v>65.615141955835966</v>
      </c>
      <c r="Z13" s="79">
        <v>531</v>
      </c>
      <c r="AA13" s="79">
        <v>303</v>
      </c>
      <c r="AB13" s="190">
        <v>57.062146892655363</v>
      </c>
    </row>
    <row r="14" spans="1:28" x14ac:dyDescent="0.25">
      <c r="A14" s="75" t="s">
        <v>53</v>
      </c>
      <c r="B14" s="222">
        <v>2678</v>
      </c>
      <c r="C14" s="222">
        <v>2986</v>
      </c>
      <c r="D14" s="218">
        <v>111.50112023898431</v>
      </c>
      <c r="E14" s="79">
        <v>781</v>
      </c>
      <c r="F14" s="79">
        <v>725</v>
      </c>
      <c r="G14" s="80">
        <v>92.829705505761837</v>
      </c>
      <c r="H14" s="79">
        <v>313</v>
      </c>
      <c r="I14" s="79">
        <v>329</v>
      </c>
      <c r="J14" s="80">
        <v>105.11182108626198</v>
      </c>
      <c r="K14" s="79">
        <v>145</v>
      </c>
      <c r="L14" s="79">
        <v>27</v>
      </c>
      <c r="M14" s="80">
        <v>18.620689655172416</v>
      </c>
      <c r="N14" s="79">
        <v>141</v>
      </c>
      <c r="O14" s="79">
        <v>60</v>
      </c>
      <c r="P14" s="80">
        <v>42.553191489361701</v>
      </c>
      <c r="Q14" s="79">
        <v>469</v>
      </c>
      <c r="R14" s="79">
        <v>657</v>
      </c>
      <c r="S14" s="80">
        <v>140.08528784648189</v>
      </c>
      <c r="T14" s="79">
        <v>2404</v>
      </c>
      <c r="U14" s="79">
        <v>2582</v>
      </c>
      <c r="V14" s="80">
        <v>107.40432612312812</v>
      </c>
      <c r="W14" s="79">
        <v>513</v>
      </c>
      <c r="X14" s="79">
        <v>366</v>
      </c>
      <c r="Y14" s="80">
        <v>71.345029239766077</v>
      </c>
      <c r="Z14" s="79">
        <v>464</v>
      </c>
      <c r="AA14" s="79">
        <v>326</v>
      </c>
      <c r="AB14" s="190">
        <v>70.258620689655174</v>
      </c>
    </row>
    <row r="15" spans="1:28" x14ac:dyDescent="0.25">
      <c r="A15" s="75" t="s">
        <v>54</v>
      </c>
      <c r="B15" s="222">
        <v>2345</v>
      </c>
      <c r="C15" s="222">
        <v>2529</v>
      </c>
      <c r="D15" s="218">
        <v>107.84648187633262</v>
      </c>
      <c r="E15" s="79">
        <v>1158</v>
      </c>
      <c r="F15" s="79">
        <v>1289</v>
      </c>
      <c r="G15" s="80">
        <v>111.31260794473231</v>
      </c>
      <c r="H15" s="79">
        <v>480</v>
      </c>
      <c r="I15" s="79">
        <v>590</v>
      </c>
      <c r="J15" s="80">
        <v>122.91666666666667</v>
      </c>
      <c r="K15" s="79">
        <v>260</v>
      </c>
      <c r="L15" s="79">
        <v>209</v>
      </c>
      <c r="M15" s="80">
        <v>80.384615384615387</v>
      </c>
      <c r="N15" s="79">
        <v>207</v>
      </c>
      <c r="O15" s="79">
        <v>103</v>
      </c>
      <c r="P15" s="80">
        <v>49.75845410628019</v>
      </c>
      <c r="Q15" s="79">
        <v>1092</v>
      </c>
      <c r="R15" s="79">
        <v>1231</v>
      </c>
      <c r="S15" s="80">
        <v>112.72893772893772</v>
      </c>
      <c r="T15" s="79">
        <v>1770</v>
      </c>
      <c r="U15" s="79">
        <v>1679</v>
      </c>
      <c r="V15" s="80">
        <v>94.858757062146893</v>
      </c>
      <c r="W15" s="79">
        <v>728</v>
      </c>
      <c r="X15" s="79">
        <v>559</v>
      </c>
      <c r="Y15" s="80">
        <v>76.785714285714292</v>
      </c>
      <c r="Z15" s="79">
        <v>605</v>
      </c>
      <c r="AA15" s="79">
        <v>469</v>
      </c>
      <c r="AB15" s="190">
        <v>77.52066115702479</v>
      </c>
    </row>
    <row r="16" spans="1:28" x14ac:dyDescent="0.25">
      <c r="A16" s="75" t="s">
        <v>55</v>
      </c>
      <c r="B16" s="222">
        <v>1008</v>
      </c>
      <c r="C16" s="222">
        <v>1212</v>
      </c>
      <c r="D16" s="218">
        <v>120.23809523809523</v>
      </c>
      <c r="E16" s="79">
        <v>151</v>
      </c>
      <c r="F16" s="79">
        <v>107</v>
      </c>
      <c r="G16" s="80">
        <v>70.860927152317871</v>
      </c>
      <c r="H16" s="79">
        <v>129</v>
      </c>
      <c r="I16" s="79">
        <v>118</v>
      </c>
      <c r="J16" s="80">
        <v>91.472868217054256</v>
      </c>
      <c r="K16" s="79">
        <v>7</v>
      </c>
      <c r="L16" s="79">
        <v>3</v>
      </c>
      <c r="M16" s="80">
        <v>42.857142857142854</v>
      </c>
      <c r="N16" s="79">
        <v>0</v>
      </c>
      <c r="O16" s="79">
        <v>0</v>
      </c>
      <c r="P16" s="80" t="s">
        <v>114</v>
      </c>
      <c r="Q16" s="79">
        <v>135</v>
      </c>
      <c r="R16" s="79">
        <v>98</v>
      </c>
      <c r="S16" s="80">
        <v>72.592592592592595</v>
      </c>
      <c r="T16" s="79">
        <v>927</v>
      </c>
      <c r="U16" s="79">
        <v>1097</v>
      </c>
      <c r="V16" s="80">
        <v>118.33872707659114</v>
      </c>
      <c r="W16" s="79">
        <v>80</v>
      </c>
      <c r="X16" s="79">
        <v>44</v>
      </c>
      <c r="Y16" s="80">
        <v>55.000000000000007</v>
      </c>
      <c r="Z16" s="79">
        <v>68</v>
      </c>
      <c r="AA16" s="79">
        <v>32</v>
      </c>
      <c r="AB16" s="190">
        <v>47.058823529411761</v>
      </c>
    </row>
    <row r="17" spans="1:28" x14ac:dyDescent="0.25">
      <c r="A17" s="75" t="s">
        <v>56</v>
      </c>
      <c r="B17" s="222">
        <v>1005</v>
      </c>
      <c r="C17" s="222">
        <v>1079</v>
      </c>
      <c r="D17" s="218">
        <v>107.36318407960199</v>
      </c>
      <c r="E17" s="79">
        <v>274</v>
      </c>
      <c r="F17" s="79">
        <v>266</v>
      </c>
      <c r="G17" s="80">
        <v>97.080291970802918</v>
      </c>
      <c r="H17" s="79">
        <v>155</v>
      </c>
      <c r="I17" s="79">
        <v>147</v>
      </c>
      <c r="J17" s="80">
        <v>94.838709677419359</v>
      </c>
      <c r="K17" s="79">
        <v>17</v>
      </c>
      <c r="L17" s="79">
        <v>40</v>
      </c>
      <c r="M17" s="80">
        <v>235.29411764705884</v>
      </c>
      <c r="N17" s="79">
        <v>43</v>
      </c>
      <c r="O17" s="79">
        <v>23</v>
      </c>
      <c r="P17" s="80">
        <v>53.488372093023251</v>
      </c>
      <c r="Q17" s="79">
        <v>263</v>
      </c>
      <c r="R17" s="79">
        <v>259</v>
      </c>
      <c r="S17" s="80">
        <v>98.479087452471475</v>
      </c>
      <c r="T17" s="79">
        <v>916</v>
      </c>
      <c r="U17" s="79">
        <v>961</v>
      </c>
      <c r="V17" s="80">
        <v>104.91266375545851</v>
      </c>
      <c r="W17" s="79">
        <v>190</v>
      </c>
      <c r="X17" s="79">
        <v>156</v>
      </c>
      <c r="Y17" s="80">
        <v>82.10526315789474</v>
      </c>
      <c r="Z17" s="79">
        <v>162</v>
      </c>
      <c r="AA17" s="79">
        <v>141</v>
      </c>
      <c r="AB17" s="190">
        <v>87.037037037037038</v>
      </c>
    </row>
    <row r="18" spans="1:28" x14ac:dyDescent="0.25">
      <c r="A18" s="75" t="s">
        <v>57</v>
      </c>
      <c r="B18" s="222">
        <v>1249</v>
      </c>
      <c r="C18" s="222">
        <v>1355</v>
      </c>
      <c r="D18" s="218">
        <v>108.48678943154523</v>
      </c>
      <c r="E18" s="79">
        <v>620</v>
      </c>
      <c r="F18" s="79">
        <v>632</v>
      </c>
      <c r="G18" s="80">
        <v>101.93548387096773</v>
      </c>
      <c r="H18" s="79">
        <v>233</v>
      </c>
      <c r="I18" s="79">
        <v>388</v>
      </c>
      <c r="J18" s="80">
        <v>166.52360515021459</v>
      </c>
      <c r="K18" s="79">
        <v>79</v>
      </c>
      <c r="L18" s="79">
        <v>102</v>
      </c>
      <c r="M18" s="80">
        <v>129.1139240506329</v>
      </c>
      <c r="N18" s="79">
        <v>152</v>
      </c>
      <c r="O18" s="79">
        <v>146</v>
      </c>
      <c r="P18" s="80">
        <v>96.05263157894737</v>
      </c>
      <c r="Q18" s="79">
        <v>562</v>
      </c>
      <c r="R18" s="79">
        <v>592</v>
      </c>
      <c r="S18" s="80">
        <v>105.33807829181494</v>
      </c>
      <c r="T18" s="79">
        <v>1005</v>
      </c>
      <c r="U18" s="79">
        <v>945</v>
      </c>
      <c r="V18" s="80">
        <v>94.029850746268664</v>
      </c>
      <c r="W18" s="79">
        <v>376</v>
      </c>
      <c r="X18" s="79">
        <v>222</v>
      </c>
      <c r="Y18" s="80">
        <v>59.042553191489368</v>
      </c>
      <c r="Z18" s="79">
        <v>308</v>
      </c>
      <c r="AA18" s="79">
        <v>189</v>
      </c>
      <c r="AB18" s="190">
        <v>61.363636363636367</v>
      </c>
    </row>
    <row r="19" spans="1:28" x14ac:dyDescent="0.25">
      <c r="A19" s="75" t="s">
        <v>58</v>
      </c>
      <c r="B19" s="222">
        <v>1544</v>
      </c>
      <c r="C19" s="222">
        <v>1770</v>
      </c>
      <c r="D19" s="218">
        <v>114.63730569948187</v>
      </c>
      <c r="E19" s="79">
        <v>334</v>
      </c>
      <c r="F19" s="79">
        <v>406</v>
      </c>
      <c r="G19" s="80">
        <v>121.55688622754491</v>
      </c>
      <c r="H19" s="79">
        <v>243</v>
      </c>
      <c r="I19" s="79">
        <v>309</v>
      </c>
      <c r="J19" s="80">
        <v>127.16049382716051</v>
      </c>
      <c r="K19" s="79">
        <v>71</v>
      </c>
      <c r="L19" s="79">
        <v>87</v>
      </c>
      <c r="M19" s="80">
        <v>122.53521126760563</v>
      </c>
      <c r="N19" s="79">
        <v>19</v>
      </c>
      <c r="O19" s="79">
        <v>25</v>
      </c>
      <c r="P19" s="80">
        <v>131.57894736842107</v>
      </c>
      <c r="Q19" s="79">
        <v>307</v>
      </c>
      <c r="R19" s="79">
        <v>327</v>
      </c>
      <c r="S19" s="80">
        <v>106.51465798045604</v>
      </c>
      <c r="T19" s="79">
        <v>1418</v>
      </c>
      <c r="U19" s="79">
        <v>1517</v>
      </c>
      <c r="V19" s="80">
        <v>106.98166431593793</v>
      </c>
      <c r="W19" s="79">
        <v>214</v>
      </c>
      <c r="X19" s="79">
        <v>174</v>
      </c>
      <c r="Y19" s="80">
        <v>81.308411214953267</v>
      </c>
      <c r="Z19" s="79">
        <v>176</v>
      </c>
      <c r="AA19" s="79">
        <v>148</v>
      </c>
      <c r="AB19" s="190">
        <v>84.090909090909093</v>
      </c>
    </row>
    <row r="20" spans="1:28" x14ac:dyDescent="0.25">
      <c r="A20" s="75" t="s">
        <v>59</v>
      </c>
      <c r="B20" s="222">
        <v>689</v>
      </c>
      <c r="C20" s="222">
        <v>653</v>
      </c>
      <c r="D20" s="218">
        <v>94.775036284470247</v>
      </c>
      <c r="E20" s="79">
        <v>295</v>
      </c>
      <c r="F20" s="79">
        <v>247</v>
      </c>
      <c r="G20" s="80">
        <v>83.728813559322035</v>
      </c>
      <c r="H20" s="79">
        <v>89</v>
      </c>
      <c r="I20" s="79">
        <v>105</v>
      </c>
      <c r="J20" s="80">
        <v>117.97752808988764</v>
      </c>
      <c r="K20" s="79">
        <v>7</v>
      </c>
      <c r="L20" s="79">
        <v>11</v>
      </c>
      <c r="M20" s="80">
        <v>157.14285714285714</v>
      </c>
      <c r="N20" s="79">
        <v>28</v>
      </c>
      <c r="O20" s="79">
        <v>26</v>
      </c>
      <c r="P20" s="80">
        <v>92.857142857142861</v>
      </c>
      <c r="Q20" s="79">
        <v>281</v>
      </c>
      <c r="R20" s="79">
        <v>228</v>
      </c>
      <c r="S20" s="80">
        <v>81.138790035587192</v>
      </c>
      <c r="T20" s="79">
        <v>568</v>
      </c>
      <c r="U20" s="79">
        <v>473</v>
      </c>
      <c r="V20" s="80">
        <v>83.274647887323937</v>
      </c>
      <c r="W20" s="79">
        <v>173</v>
      </c>
      <c r="X20" s="79">
        <v>66</v>
      </c>
      <c r="Y20" s="80">
        <v>38.150289017341038</v>
      </c>
      <c r="Z20" s="79">
        <v>153</v>
      </c>
      <c r="AA20" s="79">
        <v>46</v>
      </c>
      <c r="AB20" s="190">
        <v>30.065359477124183</v>
      </c>
    </row>
    <row r="21" spans="1:28" x14ac:dyDescent="0.25">
      <c r="A21" s="75" t="s">
        <v>60</v>
      </c>
      <c r="B21" s="222">
        <v>560</v>
      </c>
      <c r="C21" s="222">
        <v>671</v>
      </c>
      <c r="D21" s="218">
        <v>119.82142857142857</v>
      </c>
      <c r="E21" s="79">
        <v>275</v>
      </c>
      <c r="F21" s="79">
        <v>356</v>
      </c>
      <c r="G21" s="80">
        <v>129.45454545454544</v>
      </c>
      <c r="H21" s="79">
        <v>143</v>
      </c>
      <c r="I21" s="79">
        <v>222</v>
      </c>
      <c r="J21" s="80">
        <v>155.24475524475525</v>
      </c>
      <c r="K21" s="79">
        <v>86</v>
      </c>
      <c r="L21" s="79">
        <v>61</v>
      </c>
      <c r="M21" s="80">
        <v>70.930232558139537</v>
      </c>
      <c r="N21" s="79">
        <v>96</v>
      </c>
      <c r="O21" s="79">
        <v>53</v>
      </c>
      <c r="P21" s="80">
        <v>55.208333333333336</v>
      </c>
      <c r="Q21" s="79">
        <v>263</v>
      </c>
      <c r="R21" s="79">
        <v>335</v>
      </c>
      <c r="S21" s="80">
        <v>127.3764258555133</v>
      </c>
      <c r="T21" s="79">
        <v>437</v>
      </c>
      <c r="U21" s="79">
        <v>430</v>
      </c>
      <c r="V21" s="80">
        <v>98.398169336384441</v>
      </c>
      <c r="W21" s="79">
        <v>152</v>
      </c>
      <c r="X21" s="79">
        <v>115</v>
      </c>
      <c r="Y21" s="80">
        <v>75.657894736842096</v>
      </c>
      <c r="Z21" s="79">
        <v>131</v>
      </c>
      <c r="AA21" s="79">
        <v>97</v>
      </c>
      <c r="AB21" s="190">
        <v>74.045801526717554</v>
      </c>
    </row>
    <row r="22" spans="1:28" x14ac:dyDescent="0.25">
      <c r="A22" s="75" t="s">
        <v>61</v>
      </c>
      <c r="B22" s="222">
        <v>1315</v>
      </c>
      <c r="C22" s="222">
        <v>1103</v>
      </c>
      <c r="D22" s="218">
        <v>83.878326996197714</v>
      </c>
      <c r="E22" s="79">
        <v>1232</v>
      </c>
      <c r="F22" s="79">
        <v>1029</v>
      </c>
      <c r="G22" s="80">
        <v>83.522727272727266</v>
      </c>
      <c r="H22" s="79">
        <v>307</v>
      </c>
      <c r="I22" s="79">
        <v>303</v>
      </c>
      <c r="J22" s="80">
        <v>98.697068403908787</v>
      </c>
      <c r="K22" s="79">
        <v>26</v>
      </c>
      <c r="L22" s="79">
        <v>48</v>
      </c>
      <c r="M22" s="80">
        <v>184.61538461538461</v>
      </c>
      <c r="N22" s="79">
        <v>210</v>
      </c>
      <c r="O22" s="79">
        <v>69</v>
      </c>
      <c r="P22" s="80">
        <v>32.857142857142854</v>
      </c>
      <c r="Q22" s="79">
        <v>1223</v>
      </c>
      <c r="R22" s="79">
        <v>999</v>
      </c>
      <c r="S22" s="80">
        <v>81.68438266557645</v>
      </c>
      <c r="T22" s="79">
        <v>961</v>
      </c>
      <c r="U22" s="79">
        <v>615</v>
      </c>
      <c r="V22" s="80">
        <v>63.995837669094691</v>
      </c>
      <c r="W22" s="79">
        <v>878</v>
      </c>
      <c r="X22" s="79">
        <v>545</v>
      </c>
      <c r="Y22" s="80">
        <v>62.07289293849658</v>
      </c>
      <c r="Z22" s="79">
        <v>796</v>
      </c>
      <c r="AA22" s="79">
        <v>466</v>
      </c>
      <c r="AB22" s="190">
        <v>58.542713567839201</v>
      </c>
    </row>
    <row r="23" spans="1:28" x14ac:dyDescent="0.25">
      <c r="A23" s="75" t="s">
        <v>62</v>
      </c>
      <c r="B23" s="222">
        <v>577</v>
      </c>
      <c r="C23" s="222">
        <v>550</v>
      </c>
      <c r="D23" s="218">
        <v>95.320623916811087</v>
      </c>
      <c r="E23" s="79">
        <v>526</v>
      </c>
      <c r="F23" s="79">
        <v>498</v>
      </c>
      <c r="G23" s="80">
        <v>94.676806083650192</v>
      </c>
      <c r="H23" s="79">
        <v>267</v>
      </c>
      <c r="I23" s="79">
        <v>273</v>
      </c>
      <c r="J23" s="80">
        <v>102.24719101123596</v>
      </c>
      <c r="K23" s="79">
        <v>184</v>
      </c>
      <c r="L23" s="79">
        <v>141</v>
      </c>
      <c r="M23" s="80">
        <v>76.630434782608688</v>
      </c>
      <c r="N23" s="79">
        <v>304</v>
      </c>
      <c r="O23" s="79">
        <v>239</v>
      </c>
      <c r="P23" s="80">
        <v>78.618421052631575</v>
      </c>
      <c r="Q23" s="79">
        <v>525</v>
      </c>
      <c r="R23" s="79">
        <v>496</v>
      </c>
      <c r="S23" s="80">
        <v>94.476190476190482</v>
      </c>
      <c r="T23" s="79">
        <v>294</v>
      </c>
      <c r="U23" s="79">
        <v>167</v>
      </c>
      <c r="V23" s="80">
        <v>56.802721088435369</v>
      </c>
      <c r="W23" s="79">
        <v>243</v>
      </c>
      <c r="X23" s="79">
        <v>115</v>
      </c>
      <c r="Y23" s="80">
        <v>47.325102880658434</v>
      </c>
      <c r="Z23" s="79">
        <v>210</v>
      </c>
      <c r="AA23" s="79">
        <v>110</v>
      </c>
      <c r="AB23" s="190">
        <v>52.380952380952387</v>
      </c>
    </row>
    <row r="24" spans="1:28" x14ac:dyDescent="0.25">
      <c r="A24" s="75" t="s">
        <v>63</v>
      </c>
      <c r="B24" s="222">
        <v>354</v>
      </c>
      <c r="C24" s="222">
        <v>381</v>
      </c>
      <c r="D24" s="218">
        <v>107.62711864406779</v>
      </c>
      <c r="E24" s="79">
        <v>219</v>
      </c>
      <c r="F24" s="79">
        <v>231</v>
      </c>
      <c r="G24" s="80">
        <v>105.47945205479452</v>
      </c>
      <c r="H24" s="79">
        <v>109</v>
      </c>
      <c r="I24" s="79">
        <v>134</v>
      </c>
      <c r="J24" s="80">
        <v>122.93577981651376</v>
      </c>
      <c r="K24" s="79">
        <v>96</v>
      </c>
      <c r="L24" s="79">
        <v>72</v>
      </c>
      <c r="M24" s="80">
        <v>75</v>
      </c>
      <c r="N24" s="79">
        <v>43</v>
      </c>
      <c r="O24" s="79">
        <v>49</v>
      </c>
      <c r="P24" s="80">
        <v>113.95348837209302</v>
      </c>
      <c r="Q24" s="79">
        <v>217</v>
      </c>
      <c r="R24" s="79">
        <v>225</v>
      </c>
      <c r="S24" s="80">
        <v>103.68663594470047</v>
      </c>
      <c r="T24" s="79">
        <v>250</v>
      </c>
      <c r="U24" s="79">
        <v>230</v>
      </c>
      <c r="V24" s="80">
        <v>92</v>
      </c>
      <c r="W24" s="79">
        <v>115</v>
      </c>
      <c r="X24" s="79">
        <v>80</v>
      </c>
      <c r="Y24" s="80">
        <v>69.565217391304344</v>
      </c>
      <c r="Z24" s="79">
        <v>95</v>
      </c>
      <c r="AA24" s="79">
        <v>69</v>
      </c>
      <c r="AB24" s="190">
        <v>72.631578947368425</v>
      </c>
    </row>
    <row r="25" spans="1:28" x14ac:dyDescent="0.25">
      <c r="A25" s="75" t="s">
        <v>64</v>
      </c>
      <c r="B25" s="222">
        <v>2195</v>
      </c>
      <c r="C25" s="222">
        <v>2410</v>
      </c>
      <c r="D25" s="218">
        <v>109.79498861047836</v>
      </c>
      <c r="E25" s="79">
        <v>644</v>
      </c>
      <c r="F25" s="79">
        <v>628</v>
      </c>
      <c r="G25" s="80">
        <v>97.515527950310556</v>
      </c>
      <c r="H25" s="79">
        <v>512</v>
      </c>
      <c r="I25" s="79">
        <v>525</v>
      </c>
      <c r="J25" s="80">
        <v>102.5390625</v>
      </c>
      <c r="K25" s="79">
        <v>144</v>
      </c>
      <c r="L25" s="79">
        <v>116</v>
      </c>
      <c r="M25" s="80">
        <v>80.555555555555557</v>
      </c>
      <c r="N25" s="79">
        <v>199</v>
      </c>
      <c r="O25" s="79">
        <v>94</v>
      </c>
      <c r="P25" s="80">
        <v>47.236180904522612</v>
      </c>
      <c r="Q25" s="79">
        <v>608</v>
      </c>
      <c r="R25" s="79">
        <v>589</v>
      </c>
      <c r="S25" s="80">
        <v>96.875</v>
      </c>
      <c r="T25" s="79">
        <v>1876</v>
      </c>
      <c r="U25" s="79">
        <v>2050</v>
      </c>
      <c r="V25" s="80">
        <v>109.27505330490406</v>
      </c>
      <c r="W25" s="79">
        <v>325</v>
      </c>
      <c r="X25" s="79">
        <v>269</v>
      </c>
      <c r="Y25" s="80">
        <v>82.769230769230774</v>
      </c>
      <c r="Z25" s="79">
        <v>293</v>
      </c>
      <c r="AA25" s="79">
        <v>241</v>
      </c>
      <c r="AB25" s="190">
        <v>82.25255972696246</v>
      </c>
    </row>
    <row r="26" spans="1:28" x14ac:dyDescent="0.25">
      <c r="A26" s="75" t="s">
        <v>65</v>
      </c>
      <c r="B26" s="222">
        <v>1050</v>
      </c>
      <c r="C26" s="222">
        <v>1227</v>
      </c>
      <c r="D26" s="218">
        <v>116.85714285714286</v>
      </c>
      <c r="E26" s="79">
        <v>473</v>
      </c>
      <c r="F26" s="79">
        <v>505</v>
      </c>
      <c r="G26" s="80">
        <v>106.76532769556026</v>
      </c>
      <c r="H26" s="79">
        <v>286</v>
      </c>
      <c r="I26" s="79">
        <v>261</v>
      </c>
      <c r="J26" s="80">
        <v>91.258741258741267</v>
      </c>
      <c r="K26" s="79">
        <v>75</v>
      </c>
      <c r="L26" s="79">
        <v>97</v>
      </c>
      <c r="M26" s="80">
        <v>129.33333333333331</v>
      </c>
      <c r="N26" s="79">
        <v>106</v>
      </c>
      <c r="O26" s="79">
        <v>68</v>
      </c>
      <c r="P26" s="80">
        <v>64.15094339622641</v>
      </c>
      <c r="Q26" s="79">
        <v>453</v>
      </c>
      <c r="R26" s="79">
        <v>500</v>
      </c>
      <c r="S26" s="80">
        <v>110.37527593818986</v>
      </c>
      <c r="T26" s="79">
        <v>847</v>
      </c>
      <c r="U26" s="79">
        <v>943</v>
      </c>
      <c r="V26" s="80">
        <v>111.33412042502952</v>
      </c>
      <c r="W26" s="79">
        <v>273</v>
      </c>
      <c r="X26" s="79">
        <v>226</v>
      </c>
      <c r="Y26" s="80">
        <v>82.783882783882774</v>
      </c>
      <c r="Z26" s="79">
        <v>244</v>
      </c>
      <c r="AA26" s="79">
        <v>186</v>
      </c>
      <c r="AB26" s="190">
        <v>76.229508196721312</v>
      </c>
    </row>
    <row r="27" spans="1:28" x14ac:dyDescent="0.25">
      <c r="A27" s="75" t="s">
        <v>66</v>
      </c>
      <c r="B27" s="222">
        <v>947</v>
      </c>
      <c r="C27" s="222">
        <v>1021</v>
      </c>
      <c r="D27" s="218">
        <v>107.81414994720168</v>
      </c>
      <c r="E27" s="79">
        <v>143</v>
      </c>
      <c r="F27" s="79">
        <v>183</v>
      </c>
      <c r="G27" s="80">
        <v>127.97202797202797</v>
      </c>
      <c r="H27" s="79">
        <v>89</v>
      </c>
      <c r="I27" s="79">
        <v>57</v>
      </c>
      <c r="J27" s="80">
        <v>64.044943820224717</v>
      </c>
      <c r="K27" s="79">
        <v>16</v>
      </c>
      <c r="L27" s="79">
        <v>5</v>
      </c>
      <c r="M27" s="80">
        <v>31.25</v>
      </c>
      <c r="N27" s="79">
        <v>33</v>
      </c>
      <c r="O27" s="79">
        <v>20</v>
      </c>
      <c r="P27" s="80">
        <v>60.606060606060609</v>
      </c>
      <c r="Q27" s="79">
        <v>102</v>
      </c>
      <c r="R27" s="79">
        <v>174</v>
      </c>
      <c r="S27" s="80">
        <v>170.58823529411765</v>
      </c>
      <c r="T27" s="79">
        <v>893</v>
      </c>
      <c r="U27" s="79">
        <v>918</v>
      </c>
      <c r="V27" s="80">
        <v>102.79955207166853</v>
      </c>
      <c r="W27" s="79">
        <v>88</v>
      </c>
      <c r="X27" s="79">
        <v>80</v>
      </c>
      <c r="Y27" s="80">
        <v>90.909090909090907</v>
      </c>
      <c r="Z27" s="79">
        <v>65</v>
      </c>
      <c r="AA27" s="79">
        <v>72</v>
      </c>
      <c r="AB27" s="190">
        <v>110.76923076923077</v>
      </c>
    </row>
    <row r="28" spans="1:28" x14ac:dyDescent="0.25">
      <c r="A28" s="75" t="s">
        <v>67</v>
      </c>
      <c r="B28" s="222">
        <v>1412</v>
      </c>
      <c r="C28" s="222">
        <v>1488</v>
      </c>
      <c r="D28" s="218">
        <v>105.38243626062322</v>
      </c>
      <c r="E28" s="79">
        <v>440</v>
      </c>
      <c r="F28" s="79">
        <v>441</v>
      </c>
      <c r="G28" s="80">
        <v>100.22727272727272</v>
      </c>
      <c r="H28" s="79">
        <v>318</v>
      </c>
      <c r="I28" s="79">
        <v>305</v>
      </c>
      <c r="J28" s="80">
        <v>95.911949685534594</v>
      </c>
      <c r="K28" s="79">
        <v>100</v>
      </c>
      <c r="L28" s="79">
        <v>60</v>
      </c>
      <c r="M28" s="80">
        <v>60</v>
      </c>
      <c r="N28" s="79">
        <v>54</v>
      </c>
      <c r="O28" s="79">
        <v>36</v>
      </c>
      <c r="P28" s="80">
        <v>66.666666666666657</v>
      </c>
      <c r="Q28" s="79">
        <v>420</v>
      </c>
      <c r="R28" s="79">
        <v>417</v>
      </c>
      <c r="S28" s="80">
        <v>99.285714285714292</v>
      </c>
      <c r="T28" s="79">
        <v>1157</v>
      </c>
      <c r="U28" s="79">
        <v>1212</v>
      </c>
      <c r="V28" s="80">
        <v>104.75367329299914</v>
      </c>
      <c r="W28" s="79">
        <v>187</v>
      </c>
      <c r="X28" s="79">
        <v>163</v>
      </c>
      <c r="Y28" s="80">
        <v>87.165775401069524</v>
      </c>
      <c r="Z28" s="79">
        <v>153</v>
      </c>
      <c r="AA28" s="79">
        <v>132</v>
      </c>
      <c r="AB28" s="190">
        <v>86.274509803921575</v>
      </c>
    </row>
    <row r="29" spans="1:28" x14ac:dyDescent="0.25">
      <c r="A29" s="75" t="s">
        <v>68</v>
      </c>
      <c r="B29" s="222">
        <v>411</v>
      </c>
      <c r="C29" s="222">
        <v>437</v>
      </c>
      <c r="D29" s="218">
        <v>106.32603406326034</v>
      </c>
      <c r="E29" s="79">
        <v>315</v>
      </c>
      <c r="F29" s="79">
        <v>324</v>
      </c>
      <c r="G29" s="80">
        <v>102.85714285714285</v>
      </c>
      <c r="H29" s="79">
        <v>93</v>
      </c>
      <c r="I29" s="79">
        <v>93</v>
      </c>
      <c r="J29" s="80">
        <v>100</v>
      </c>
      <c r="K29" s="79">
        <v>49</v>
      </c>
      <c r="L29" s="79">
        <v>56</v>
      </c>
      <c r="M29" s="80">
        <v>114.28571428571428</v>
      </c>
      <c r="N29" s="79">
        <v>12</v>
      </c>
      <c r="O29" s="79">
        <v>43</v>
      </c>
      <c r="P29" s="80">
        <v>358.33333333333337</v>
      </c>
      <c r="Q29" s="79">
        <v>293</v>
      </c>
      <c r="R29" s="79">
        <v>298</v>
      </c>
      <c r="S29" s="80">
        <v>101.70648464163823</v>
      </c>
      <c r="T29" s="79">
        <v>271</v>
      </c>
      <c r="U29" s="79">
        <v>255</v>
      </c>
      <c r="V29" s="80">
        <v>94.095940959409603</v>
      </c>
      <c r="W29" s="79">
        <v>176</v>
      </c>
      <c r="X29" s="79">
        <v>142</v>
      </c>
      <c r="Y29" s="80">
        <v>80.681818181818173</v>
      </c>
      <c r="Z29" s="79">
        <v>148</v>
      </c>
      <c r="AA29" s="79">
        <v>108</v>
      </c>
      <c r="AB29" s="190">
        <v>72.972972972972968</v>
      </c>
    </row>
    <row r="30" spans="1:28" x14ac:dyDescent="0.25">
      <c r="A30" s="75" t="s">
        <v>69</v>
      </c>
      <c r="B30" s="222">
        <v>345</v>
      </c>
      <c r="C30" s="222">
        <v>406</v>
      </c>
      <c r="D30" s="218">
        <v>117.68115942028984</v>
      </c>
      <c r="E30" s="79">
        <v>155</v>
      </c>
      <c r="F30" s="79">
        <v>174</v>
      </c>
      <c r="G30" s="80">
        <v>112.25806451612902</v>
      </c>
      <c r="H30" s="79">
        <v>39</v>
      </c>
      <c r="I30" s="79">
        <v>75</v>
      </c>
      <c r="J30" s="80">
        <v>192.30769230769232</v>
      </c>
      <c r="K30" s="79">
        <v>2</v>
      </c>
      <c r="L30" s="79">
        <v>5</v>
      </c>
      <c r="M30" s="80">
        <v>250</v>
      </c>
      <c r="N30" s="79">
        <v>0</v>
      </c>
      <c r="O30" s="79">
        <v>0</v>
      </c>
      <c r="P30" s="80" t="s">
        <v>114</v>
      </c>
      <c r="Q30" s="79">
        <v>114</v>
      </c>
      <c r="R30" s="79">
        <v>160</v>
      </c>
      <c r="S30" s="80">
        <v>140.35087719298244</v>
      </c>
      <c r="T30" s="79">
        <v>301</v>
      </c>
      <c r="U30" s="79">
        <v>306</v>
      </c>
      <c r="V30" s="80">
        <v>101.66112956810632</v>
      </c>
      <c r="W30" s="79">
        <v>111</v>
      </c>
      <c r="X30" s="79">
        <v>76</v>
      </c>
      <c r="Y30" s="80">
        <v>68.468468468468473</v>
      </c>
      <c r="Z30" s="79">
        <v>86</v>
      </c>
      <c r="AA30" s="79">
        <v>61</v>
      </c>
      <c r="AB30" s="190">
        <v>70.930232558139537</v>
      </c>
    </row>
    <row r="31" spans="1:28" x14ac:dyDescent="0.25">
      <c r="A31" s="75" t="s">
        <v>70</v>
      </c>
      <c r="B31" s="222">
        <v>478</v>
      </c>
      <c r="C31" s="222">
        <v>492</v>
      </c>
      <c r="D31" s="218">
        <v>102.92887029288703</v>
      </c>
      <c r="E31" s="79">
        <v>285</v>
      </c>
      <c r="F31" s="79">
        <v>250</v>
      </c>
      <c r="G31" s="80">
        <v>87.719298245614027</v>
      </c>
      <c r="H31" s="79">
        <v>112</v>
      </c>
      <c r="I31" s="79">
        <v>108</v>
      </c>
      <c r="J31" s="80">
        <v>96.428571428571431</v>
      </c>
      <c r="K31" s="79">
        <v>77</v>
      </c>
      <c r="L31" s="79">
        <v>50</v>
      </c>
      <c r="M31" s="80">
        <v>64.935064935064929</v>
      </c>
      <c r="N31" s="79">
        <v>106</v>
      </c>
      <c r="O31" s="79">
        <v>83</v>
      </c>
      <c r="P31" s="80">
        <v>78.301886792452834</v>
      </c>
      <c r="Q31" s="79">
        <v>278</v>
      </c>
      <c r="R31" s="79">
        <v>235</v>
      </c>
      <c r="S31" s="80">
        <v>84.532374100719423</v>
      </c>
      <c r="T31" s="79">
        <v>349</v>
      </c>
      <c r="U31" s="79">
        <v>323</v>
      </c>
      <c r="V31" s="80">
        <v>92.550143266475644</v>
      </c>
      <c r="W31" s="79">
        <v>155</v>
      </c>
      <c r="X31" s="79">
        <v>82</v>
      </c>
      <c r="Y31" s="80">
        <v>52.903225806451616</v>
      </c>
      <c r="Z31" s="79">
        <v>134</v>
      </c>
      <c r="AA31" s="79">
        <v>77</v>
      </c>
      <c r="AB31" s="190">
        <v>57.462686567164177</v>
      </c>
    </row>
    <row r="32" spans="1:28" x14ac:dyDescent="0.25">
      <c r="A32" s="85" t="s">
        <v>71</v>
      </c>
      <c r="B32" s="222">
        <v>644</v>
      </c>
      <c r="C32" s="222">
        <v>774</v>
      </c>
      <c r="D32" s="218">
        <v>120.18633540372672</v>
      </c>
      <c r="E32" s="79">
        <v>315</v>
      </c>
      <c r="F32" s="79">
        <v>364</v>
      </c>
      <c r="G32" s="80">
        <v>115.55555555555554</v>
      </c>
      <c r="H32" s="79">
        <v>99</v>
      </c>
      <c r="I32" s="79">
        <v>162</v>
      </c>
      <c r="J32" s="80">
        <v>163.63636363636365</v>
      </c>
      <c r="K32" s="79">
        <v>111</v>
      </c>
      <c r="L32" s="79">
        <v>93</v>
      </c>
      <c r="M32" s="80">
        <v>83.78378378378379</v>
      </c>
      <c r="N32" s="79">
        <v>217</v>
      </c>
      <c r="O32" s="79">
        <v>180</v>
      </c>
      <c r="P32" s="80">
        <v>82.94930875576037</v>
      </c>
      <c r="Q32" s="79">
        <v>287</v>
      </c>
      <c r="R32" s="79">
        <v>337</v>
      </c>
      <c r="S32" s="80">
        <v>117.42160278745644</v>
      </c>
      <c r="T32" s="79">
        <v>524</v>
      </c>
      <c r="U32" s="79">
        <v>569</v>
      </c>
      <c r="V32" s="80">
        <v>108.58778625954197</v>
      </c>
      <c r="W32" s="79">
        <v>201</v>
      </c>
      <c r="X32" s="79">
        <v>185</v>
      </c>
      <c r="Y32" s="80">
        <v>92.039800995024876</v>
      </c>
      <c r="Z32" s="79">
        <v>157</v>
      </c>
      <c r="AA32" s="79">
        <v>136</v>
      </c>
      <c r="AB32" s="190">
        <v>86.624203821656053</v>
      </c>
    </row>
    <row r="33" spans="1:28" x14ac:dyDescent="0.25">
      <c r="A33" s="93" t="s">
        <v>72</v>
      </c>
      <c r="B33" s="222">
        <v>1134</v>
      </c>
      <c r="C33" s="222">
        <v>1150</v>
      </c>
      <c r="D33" s="218">
        <v>101.41093474426808</v>
      </c>
      <c r="E33" s="79">
        <v>455</v>
      </c>
      <c r="F33" s="79">
        <v>413</v>
      </c>
      <c r="G33" s="80">
        <v>90.769230769230774</v>
      </c>
      <c r="H33" s="79">
        <v>226</v>
      </c>
      <c r="I33" s="79">
        <v>230</v>
      </c>
      <c r="J33" s="80">
        <v>101.76991150442478</v>
      </c>
      <c r="K33" s="79">
        <v>73</v>
      </c>
      <c r="L33" s="79">
        <v>71</v>
      </c>
      <c r="M33" s="80">
        <v>97.260273972602747</v>
      </c>
      <c r="N33" s="79">
        <v>96</v>
      </c>
      <c r="O33" s="79">
        <v>67</v>
      </c>
      <c r="P33" s="80">
        <v>69.791666666666657</v>
      </c>
      <c r="Q33" s="79">
        <v>428</v>
      </c>
      <c r="R33" s="79">
        <v>386</v>
      </c>
      <c r="S33" s="80">
        <v>90.186915887850475</v>
      </c>
      <c r="T33" s="79">
        <v>923</v>
      </c>
      <c r="U33" s="79">
        <v>923</v>
      </c>
      <c r="V33" s="80">
        <v>100</v>
      </c>
      <c r="W33" s="79">
        <v>255</v>
      </c>
      <c r="X33" s="79">
        <v>201</v>
      </c>
      <c r="Y33" s="80">
        <v>78.82352941176471</v>
      </c>
      <c r="Z33" s="79">
        <v>210</v>
      </c>
      <c r="AA33" s="79">
        <v>173</v>
      </c>
      <c r="AB33" s="190">
        <v>82.38095238095238</v>
      </c>
    </row>
    <row r="34" spans="1:28" x14ac:dyDescent="0.25">
      <c r="A34" s="93" t="s">
        <v>73</v>
      </c>
      <c r="B34" s="222">
        <v>1111</v>
      </c>
      <c r="C34" s="222">
        <v>988</v>
      </c>
      <c r="D34" s="218">
        <v>88.928892889288917</v>
      </c>
      <c r="E34" s="79">
        <v>972</v>
      </c>
      <c r="F34" s="79">
        <v>733</v>
      </c>
      <c r="G34" s="80">
        <v>75.411522633744852</v>
      </c>
      <c r="H34" s="79">
        <v>394</v>
      </c>
      <c r="I34" s="79">
        <v>522</v>
      </c>
      <c r="J34" s="80">
        <v>132.48730964467006</v>
      </c>
      <c r="K34" s="79">
        <v>181</v>
      </c>
      <c r="L34" s="79">
        <v>124</v>
      </c>
      <c r="M34" s="80">
        <v>68.508287292817684</v>
      </c>
      <c r="N34" s="79">
        <v>154</v>
      </c>
      <c r="O34" s="79">
        <v>185</v>
      </c>
      <c r="P34" s="80">
        <v>120.12987012987013</v>
      </c>
      <c r="Q34" s="79">
        <v>950</v>
      </c>
      <c r="R34" s="79">
        <v>715</v>
      </c>
      <c r="S34" s="80">
        <v>75.26315789473685</v>
      </c>
      <c r="T34" s="79">
        <v>657</v>
      </c>
      <c r="U34" s="79">
        <v>409</v>
      </c>
      <c r="V34" s="80">
        <v>62.25266362252664</v>
      </c>
      <c r="W34" s="79">
        <v>518</v>
      </c>
      <c r="X34" s="79">
        <v>155</v>
      </c>
      <c r="Y34" s="80">
        <v>29.922779922779924</v>
      </c>
      <c r="Z34" s="79">
        <v>444</v>
      </c>
      <c r="AA34" s="79">
        <v>143</v>
      </c>
      <c r="AB34" s="190">
        <v>32.207207207207205</v>
      </c>
    </row>
    <row r="35" spans="1:28" x14ac:dyDescent="0.25">
      <c r="A35" s="207" t="s">
        <v>74</v>
      </c>
      <c r="B35" s="222">
        <v>793</v>
      </c>
      <c r="C35" s="222">
        <v>743</v>
      </c>
      <c r="D35" s="218">
        <v>93.694829760403536</v>
      </c>
      <c r="E35" s="79">
        <v>616</v>
      </c>
      <c r="F35" s="79">
        <v>552</v>
      </c>
      <c r="G35" s="80">
        <v>89.610389610389603</v>
      </c>
      <c r="H35" s="79">
        <v>326</v>
      </c>
      <c r="I35" s="79">
        <v>363</v>
      </c>
      <c r="J35" s="80">
        <v>111.34969325153375</v>
      </c>
      <c r="K35" s="79">
        <v>35</v>
      </c>
      <c r="L35" s="79">
        <v>49</v>
      </c>
      <c r="M35" s="80">
        <v>140</v>
      </c>
      <c r="N35" s="79">
        <v>99</v>
      </c>
      <c r="O35" s="79">
        <v>68</v>
      </c>
      <c r="P35" s="80">
        <v>68.686868686868678</v>
      </c>
      <c r="Q35" s="79">
        <v>602</v>
      </c>
      <c r="R35" s="79">
        <v>518</v>
      </c>
      <c r="S35" s="80">
        <v>86.04651162790698</v>
      </c>
      <c r="T35" s="79">
        <v>458</v>
      </c>
      <c r="U35" s="79">
        <v>359</v>
      </c>
      <c r="V35" s="80">
        <v>78.384279475982538</v>
      </c>
      <c r="W35" s="79">
        <v>319</v>
      </c>
      <c r="X35" s="79">
        <v>168</v>
      </c>
      <c r="Y35" s="80">
        <v>52.664576802507831</v>
      </c>
      <c r="Z35" s="79">
        <v>301</v>
      </c>
      <c r="AA35" s="79">
        <v>160</v>
      </c>
      <c r="AB35" s="190">
        <v>53.156146179402</v>
      </c>
    </row>
    <row r="36" spans="1:28" ht="15.75" customHeight="1" x14ac:dyDescent="0.25">
      <c r="A36" s="207" t="s">
        <v>75</v>
      </c>
      <c r="B36" s="222">
        <v>1137</v>
      </c>
      <c r="C36" s="222">
        <v>1201</v>
      </c>
      <c r="D36" s="218">
        <v>105.62884784520668</v>
      </c>
      <c r="E36" s="79">
        <v>418</v>
      </c>
      <c r="F36" s="79">
        <v>339</v>
      </c>
      <c r="G36" s="80">
        <v>81.100478468899524</v>
      </c>
      <c r="H36" s="79">
        <v>237</v>
      </c>
      <c r="I36" s="79">
        <v>246</v>
      </c>
      <c r="J36" s="80">
        <v>103.79746835443038</v>
      </c>
      <c r="K36" s="79">
        <v>117</v>
      </c>
      <c r="L36" s="79">
        <v>106</v>
      </c>
      <c r="M36" s="80">
        <v>90.598290598290603</v>
      </c>
      <c r="N36" s="79">
        <v>162</v>
      </c>
      <c r="O36" s="79">
        <v>150</v>
      </c>
      <c r="P36" s="80">
        <v>92.592592592592595</v>
      </c>
      <c r="Q36" s="79">
        <v>399</v>
      </c>
      <c r="R36" s="79">
        <v>324</v>
      </c>
      <c r="S36" s="80">
        <v>81.203007518796994</v>
      </c>
      <c r="T36" s="79">
        <v>920</v>
      </c>
      <c r="U36" s="79">
        <v>970</v>
      </c>
      <c r="V36" s="80">
        <v>105.43478260869566</v>
      </c>
      <c r="W36" s="79">
        <v>201</v>
      </c>
      <c r="X36" s="79">
        <v>108</v>
      </c>
      <c r="Y36" s="80">
        <v>53.731343283582092</v>
      </c>
      <c r="Z36" s="79">
        <v>180</v>
      </c>
      <c r="AA36" s="79">
        <v>90</v>
      </c>
      <c r="AB36" s="190">
        <v>50</v>
      </c>
    </row>
    <row r="37" spans="1:28" x14ac:dyDescent="0.25">
      <c r="A37" s="207" t="s">
        <v>76</v>
      </c>
      <c r="B37" s="222">
        <v>393</v>
      </c>
      <c r="C37" s="222">
        <v>440</v>
      </c>
      <c r="D37" s="218">
        <v>111.95928753180662</v>
      </c>
      <c r="E37" s="79">
        <v>194</v>
      </c>
      <c r="F37" s="79">
        <v>204</v>
      </c>
      <c r="G37" s="80">
        <v>105.15463917525774</v>
      </c>
      <c r="H37" s="79">
        <v>51</v>
      </c>
      <c r="I37" s="79">
        <v>84</v>
      </c>
      <c r="J37" s="80">
        <v>164.70588235294116</v>
      </c>
      <c r="K37" s="79">
        <v>22</v>
      </c>
      <c r="L37" s="79">
        <v>27</v>
      </c>
      <c r="M37" s="80">
        <v>122.72727272727273</v>
      </c>
      <c r="N37" s="79">
        <v>20</v>
      </c>
      <c r="O37" s="79">
        <v>13</v>
      </c>
      <c r="P37" s="80">
        <v>65</v>
      </c>
      <c r="Q37" s="79">
        <v>182</v>
      </c>
      <c r="R37" s="79">
        <v>190</v>
      </c>
      <c r="S37" s="80">
        <v>104.39560439560441</v>
      </c>
      <c r="T37" s="79">
        <v>341</v>
      </c>
      <c r="U37" s="79">
        <v>353</v>
      </c>
      <c r="V37" s="80">
        <v>103.51906158357771</v>
      </c>
      <c r="W37" s="79">
        <v>142</v>
      </c>
      <c r="X37" s="79">
        <v>117</v>
      </c>
      <c r="Y37" s="80">
        <v>82.394366197183103</v>
      </c>
      <c r="Z37" s="79">
        <v>119</v>
      </c>
      <c r="AA37" s="79">
        <v>72</v>
      </c>
      <c r="AB37" s="190">
        <v>60.504201680672267</v>
      </c>
    </row>
    <row r="38" spans="1:28" x14ac:dyDescent="0.25">
      <c r="A38" s="207" t="s">
        <v>77</v>
      </c>
      <c r="B38" s="222">
        <v>218</v>
      </c>
      <c r="C38" s="222">
        <v>161</v>
      </c>
      <c r="D38" s="218">
        <v>73.853211009174316</v>
      </c>
      <c r="E38" s="79">
        <v>168</v>
      </c>
      <c r="F38" s="79">
        <v>107</v>
      </c>
      <c r="G38" s="80">
        <v>63.69047619047619</v>
      </c>
      <c r="H38" s="79">
        <v>92</v>
      </c>
      <c r="I38" s="79">
        <v>50</v>
      </c>
      <c r="J38" s="80">
        <v>54.347826086956516</v>
      </c>
      <c r="K38" s="79">
        <v>48</v>
      </c>
      <c r="L38" s="79">
        <v>17</v>
      </c>
      <c r="M38" s="80">
        <v>35.416666666666671</v>
      </c>
      <c r="N38" s="79">
        <v>35</v>
      </c>
      <c r="O38" s="79">
        <v>32</v>
      </c>
      <c r="P38" s="80">
        <v>91.428571428571431</v>
      </c>
      <c r="Q38" s="79">
        <v>162</v>
      </c>
      <c r="R38" s="79">
        <v>105</v>
      </c>
      <c r="S38" s="80">
        <v>64.81481481481481</v>
      </c>
      <c r="T38" s="79">
        <v>124</v>
      </c>
      <c r="U38" s="72">
        <v>107</v>
      </c>
      <c r="V38" s="80">
        <v>86.290322580645167</v>
      </c>
      <c r="W38" s="79">
        <v>74</v>
      </c>
      <c r="X38" s="72">
        <v>53</v>
      </c>
      <c r="Y38" s="80">
        <v>71.621621621621628</v>
      </c>
      <c r="Z38" s="79">
        <v>70</v>
      </c>
      <c r="AA38" s="79">
        <v>40</v>
      </c>
      <c r="AB38" s="190">
        <v>57.142857142857139</v>
      </c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P2"/>
    <mergeCell ref="N4:P6"/>
  </mergeCells>
  <printOptions horizontalCentered="1"/>
  <pageMargins left="0" right="0" top="0" bottom="0" header="0" footer="0"/>
  <pageSetup paperSize="9" scale="8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2"/>
  <sheetViews>
    <sheetView view="pageBreakPreview" zoomScale="80" zoomScaleNormal="70" zoomScaleSheetLayoutView="80" workbookViewId="0">
      <selection activeCell="D8" sqref="D8"/>
    </sheetView>
  </sheetViews>
  <sheetFormatPr defaultColWidth="8" defaultRowHeight="12.75" x14ac:dyDescent="0.2"/>
  <cols>
    <col min="1" max="1" width="57.42578125" style="160" customWidth="1"/>
    <col min="2" max="2" width="13.7109375" style="18" customWidth="1"/>
    <col min="3" max="3" width="15" style="18" customWidth="1"/>
    <col min="4" max="4" width="8.7109375" style="160" customWidth="1"/>
    <col min="5" max="5" width="9.7109375" style="160" customWidth="1"/>
    <col min="6" max="7" width="13.7109375" style="160" customWidth="1"/>
    <col min="8" max="8" width="8.85546875" style="160" customWidth="1"/>
    <col min="9" max="10" width="10.85546875" style="160" customWidth="1"/>
    <col min="11" max="11" width="11.28515625" style="160" customWidth="1"/>
    <col min="12" max="12" width="11.7109375" style="160" customWidth="1"/>
    <col min="13" max="16384" width="8" style="160"/>
  </cols>
  <sheetData>
    <row r="1" spans="1:19" ht="27" customHeight="1" x14ac:dyDescent="0.2">
      <c r="A1" s="352" t="s">
        <v>91</v>
      </c>
      <c r="B1" s="352"/>
      <c r="C1" s="352"/>
      <c r="D1" s="352"/>
      <c r="E1" s="352"/>
      <c r="F1" s="352"/>
      <c r="G1" s="352"/>
      <c r="H1" s="352"/>
      <c r="I1" s="352"/>
      <c r="J1" s="173"/>
    </row>
    <row r="2" spans="1:19" ht="23.25" customHeight="1" x14ac:dyDescent="0.2">
      <c r="A2" s="353" t="s">
        <v>33</v>
      </c>
      <c r="B2" s="352"/>
      <c r="C2" s="352"/>
      <c r="D2" s="352"/>
      <c r="E2" s="352"/>
      <c r="F2" s="352"/>
      <c r="G2" s="352"/>
      <c r="H2" s="352"/>
      <c r="I2" s="352"/>
      <c r="J2" s="173"/>
    </row>
    <row r="3" spans="1:19" ht="13.5" customHeight="1" x14ac:dyDescent="0.2">
      <c r="A3" s="354"/>
      <c r="B3" s="354"/>
      <c r="C3" s="354"/>
      <c r="D3" s="354"/>
      <c r="E3" s="354"/>
    </row>
    <row r="4" spans="1:19" s="136" customFormat="1" ht="30.75" customHeight="1" x14ac:dyDescent="0.25">
      <c r="A4" s="285" t="s">
        <v>0</v>
      </c>
      <c r="B4" s="355" t="s">
        <v>34</v>
      </c>
      <c r="C4" s="356"/>
      <c r="D4" s="356"/>
      <c r="E4" s="357"/>
      <c r="F4" s="355" t="s">
        <v>35</v>
      </c>
      <c r="G4" s="356"/>
      <c r="H4" s="356"/>
      <c r="I4" s="357"/>
      <c r="J4" s="174"/>
    </row>
    <row r="5" spans="1:19" s="136" customFormat="1" ht="23.25" customHeight="1" x14ac:dyDescent="0.25">
      <c r="A5" s="349"/>
      <c r="B5" s="281" t="s">
        <v>116</v>
      </c>
      <c r="C5" s="281" t="s">
        <v>117</v>
      </c>
      <c r="D5" s="283" t="s">
        <v>2</v>
      </c>
      <c r="E5" s="284"/>
      <c r="F5" s="281" t="s">
        <v>116</v>
      </c>
      <c r="G5" s="281" t="s">
        <v>132</v>
      </c>
      <c r="H5" s="283" t="s">
        <v>2</v>
      </c>
      <c r="I5" s="284"/>
      <c r="J5" s="175"/>
    </row>
    <row r="6" spans="1:19" s="136" customFormat="1" ht="36.75" customHeight="1" x14ac:dyDescent="0.25">
      <c r="A6" s="286"/>
      <c r="B6" s="282"/>
      <c r="C6" s="282"/>
      <c r="D6" s="5" t="s">
        <v>3</v>
      </c>
      <c r="E6" s="6" t="s">
        <v>78</v>
      </c>
      <c r="F6" s="282"/>
      <c r="G6" s="282"/>
      <c r="H6" s="5" t="s">
        <v>3</v>
      </c>
      <c r="I6" s="6" t="s">
        <v>78</v>
      </c>
      <c r="J6" s="176"/>
    </row>
    <row r="7" spans="1:19" s="161" customFormat="1" ht="15.75" customHeight="1" x14ac:dyDescent="0.25">
      <c r="A7" s="8" t="s">
        <v>5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77"/>
    </row>
    <row r="8" spans="1:19" s="161" customFormat="1" ht="37.9" customHeight="1" x14ac:dyDescent="0.25">
      <c r="A8" s="162" t="s">
        <v>79</v>
      </c>
      <c r="B8" s="209">
        <v>47153</v>
      </c>
      <c r="C8" s="209">
        <v>63473</v>
      </c>
      <c r="D8" s="178">
        <f>C8/B8*100</f>
        <v>134.61073526604881</v>
      </c>
      <c r="E8" s="212">
        <f>C8-B8</f>
        <v>16320</v>
      </c>
      <c r="F8" s="209">
        <v>32099</v>
      </c>
      <c r="G8" s="209">
        <v>25027</v>
      </c>
      <c r="H8" s="178">
        <f>G8/F8*100</f>
        <v>77.96816100190037</v>
      </c>
      <c r="I8" s="212">
        <f>G8-F8</f>
        <v>-7072</v>
      </c>
      <c r="J8" s="179"/>
      <c r="K8" s="28"/>
      <c r="L8" s="28"/>
      <c r="M8" s="163"/>
      <c r="R8" s="180"/>
      <c r="S8" s="180"/>
    </row>
    <row r="9" spans="1:19" s="136" customFormat="1" ht="37.9" customHeight="1" x14ac:dyDescent="0.25">
      <c r="A9" s="162" t="s">
        <v>80</v>
      </c>
      <c r="B9" s="209">
        <v>14617</v>
      </c>
      <c r="C9" s="209">
        <v>15671</v>
      </c>
      <c r="D9" s="178">
        <f t="shared" ref="D9:D13" si="0">C9/B9*100</f>
        <v>107.21078196620373</v>
      </c>
      <c r="E9" s="212">
        <f t="shared" ref="E9:E13" si="1">C9-B9</f>
        <v>1054</v>
      </c>
      <c r="F9" s="209">
        <v>15857</v>
      </c>
      <c r="G9" s="209">
        <v>17748</v>
      </c>
      <c r="H9" s="178">
        <f t="shared" ref="H9:H13" si="2">G9/F9*100</f>
        <v>111.9253326606546</v>
      </c>
      <c r="I9" s="212">
        <f t="shared" ref="I9:I13" si="3">G9-F9</f>
        <v>1891</v>
      </c>
      <c r="J9" s="179"/>
      <c r="K9" s="28"/>
      <c r="L9" s="28"/>
      <c r="M9" s="164"/>
      <c r="R9" s="180"/>
      <c r="S9" s="180"/>
    </row>
    <row r="10" spans="1:19" s="136" customFormat="1" ht="45" customHeight="1" x14ac:dyDescent="0.25">
      <c r="A10" s="165" t="s">
        <v>81</v>
      </c>
      <c r="B10" s="209">
        <v>10748</v>
      </c>
      <c r="C10" s="209">
        <v>7439</v>
      </c>
      <c r="D10" s="178">
        <f t="shared" si="0"/>
        <v>69.212876814291036</v>
      </c>
      <c r="E10" s="212">
        <f t="shared" si="1"/>
        <v>-3309</v>
      </c>
      <c r="F10" s="209">
        <v>5460</v>
      </c>
      <c r="G10" s="209">
        <v>6591</v>
      </c>
      <c r="H10" s="178">
        <f t="shared" si="2"/>
        <v>120.71428571428571</v>
      </c>
      <c r="I10" s="212">
        <f t="shared" si="3"/>
        <v>1131</v>
      </c>
      <c r="J10" s="179"/>
      <c r="K10" s="28"/>
      <c r="L10" s="28"/>
      <c r="M10" s="164"/>
      <c r="R10" s="180"/>
      <c r="S10" s="180"/>
    </row>
    <row r="11" spans="1:19" s="136" customFormat="1" ht="37.9" customHeight="1" x14ac:dyDescent="0.25">
      <c r="A11" s="162" t="s">
        <v>82</v>
      </c>
      <c r="B11" s="209">
        <v>656</v>
      </c>
      <c r="C11" s="209">
        <v>655</v>
      </c>
      <c r="D11" s="178">
        <f t="shared" si="0"/>
        <v>99.847560975609767</v>
      </c>
      <c r="E11" s="212">
        <f t="shared" si="1"/>
        <v>-1</v>
      </c>
      <c r="F11" s="209">
        <v>2398</v>
      </c>
      <c r="G11" s="209">
        <v>2102</v>
      </c>
      <c r="H11" s="178">
        <f t="shared" si="2"/>
        <v>87.656380316930765</v>
      </c>
      <c r="I11" s="212">
        <f t="shared" si="3"/>
        <v>-296</v>
      </c>
      <c r="J11" s="179"/>
      <c r="K11" s="28"/>
      <c r="L11" s="28"/>
      <c r="M11" s="164"/>
      <c r="R11" s="180"/>
      <c r="S11" s="180"/>
    </row>
    <row r="12" spans="1:19" s="136" customFormat="1" ht="45.75" customHeight="1" x14ac:dyDescent="0.25">
      <c r="A12" s="162" t="s">
        <v>36</v>
      </c>
      <c r="B12" s="209">
        <v>460</v>
      </c>
      <c r="C12" s="209">
        <v>371</v>
      </c>
      <c r="D12" s="178">
        <f t="shared" si="0"/>
        <v>80.652173913043484</v>
      </c>
      <c r="E12" s="212">
        <f t="shared" si="1"/>
        <v>-89</v>
      </c>
      <c r="F12" s="209">
        <v>4216</v>
      </c>
      <c r="G12" s="209">
        <v>2886</v>
      </c>
      <c r="H12" s="178">
        <f t="shared" si="2"/>
        <v>68.453510436432637</v>
      </c>
      <c r="I12" s="212">
        <f t="shared" si="3"/>
        <v>-1330</v>
      </c>
      <c r="J12" s="179"/>
      <c r="K12" s="28"/>
      <c r="L12" s="28"/>
      <c r="M12" s="164"/>
      <c r="R12" s="180"/>
      <c r="S12" s="180"/>
    </row>
    <row r="13" spans="1:19" s="136" customFormat="1" ht="49.5" customHeight="1" x14ac:dyDescent="0.25">
      <c r="A13" s="162" t="s">
        <v>84</v>
      </c>
      <c r="B13" s="209">
        <v>10726</v>
      </c>
      <c r="C13" s="209">
        <v>13841</v>
      </c>
      <c r="D13" s="178">
        <f t="shared" si="0"/>
        <v>129.04158120454969</v>
      </c>
      <c r="E13" s="212">
        <f t="shared" si="1"/>
        <v>3115</v>
      </c>
      <c r="F13" s="209">
        <v>14472</v>
      </c>
      <c r="G13" s="209">
        <v>16597</v>
      </c>
      <c r="H13" s="178">
        <f t="shared" si="2"/>
        <v>114.68352681039249</v>
      </c>
      <c r="I13" s="212">
        <f t="shared" si="3"/>
        <v>2125</v>
      </c>
      <c r="J13" s="179"/>
      <c r="K13" s="28"/>
      <c r="L13" s="28"/>
      <c r="M13" s="164"/>
      <c r="R13" s="180"/>
      <c r="S13" s="180"/>
    </row>
    <row r="14" spans="1:19" s="136" customFormat="1" ht="12.75" customHeight="1" x14ac:dyDescent="0.25">
      <c r="A14" s="300" t="s">
        <v>6</v>
      </c>
      <c r="B14" s="301"/>
      <c r="C14" s="301"/>
      <c r="D14" s="301"/>
      <c r="E14" s="301"/>
      <c r="F14" s="301"/>
      <c r="G14" s="301"/>
      <c r="H14" s="301"/>
      <c r="I14" s="301"/>
      <c r="J14" s="181"/>
      <c r="K14" s="28"/>
      <c r="L14" s="28"/>
      <c r="M14" s="164"/>
    </row>
    <row r="15" spans="1:19" s="136" customFormat="1" ht="18" customHeight="1" x14ac:dyDescent="0.25">
      <c r="A15" s="302"/>
      <c r="B15" s="303"/>
      <c r="C15" s="303"/>
      <c r="D15" s="303"/>
      <c r="E15" s="303"/>
      <c r="F15" s="303"/>
      <c r="G15" s="303"/>
      <c r="H15" s="303"/>
      <c r="I15" s="303"/>
      <c r="J15" s="181"/>
      <c r="K15" s="28"/>
      <c r="L15" s="28"/>
      <c r="M15" s="164"/>
    </row>
    <row r="16" spans="1:19" s="136" customFormat="1" ht="20.25" customHeight="1" x14ac:dyDescent="0.25">
      <c r="A16" s="285" t="s">
        <v>0</v>
      </c>
      <c r="B16" s="285" t="s">
        <v>133</v>
      </c>
      <c r="C16" s="285" t="s">
        <v>134</v>
      </c>
      <c r="D16" s="283" t="s">
        <v>2</v>
      </c>
      <c r="E16" s="284"/>
      <c r="F16" s="285" t="s">
        <v>135</v>
      </c>
      <c r="G16" s="285" t="s">
        <v>134</v>
      </c>
      <c r="H16" s="283" t="s">
        <v>2</v>
      </c>
      <c r="I16" s="284"/>
      <c r="J16" s="175"/>
      <c r="K16" s="28"/>
      <c r="L16" s="28"/>
      <c r="M16" s="164"/>
    </row>
    <row r="17" spans="1:13" ht="27" customHeight="1" x14ac:dyDescent="0.3">
      <c r="A17" s="286"/>
      <c r="B17" s="286"/>
      <c r="C17" s="286"/>
      <c r="D17" s="22" t="s">
        <v>3</v>
      </c>
      <c r="E17" s="6" t="s">
        <v>85</v>
      </c>
      <c r="F17" s="286"/>
      <c r="G17" s="286"/>
      <c r="H17" s="22" t="s">
        <v>3</v>
      </c>
      <c r="I17" s="6" t="s">
        <v>85</v>
      </c>
      <c r="J17" s="176"/>
      <c r="K17" s="182"/>
      <c r="L17" s="182"/>
      <c r="M17" s="166"/>
    </row>
    <row r="18" spans="1:13" ht="28.9" customHeight="1" x14ac:dyDescent="0.3">
      <c r="A18" s="162" t="s">
        <v>79</v>
      </c>
      <c r="B18" s="195">
        <v>43165</v>
      </c>
      <c r="C18" s="195">
        <v>42256</v>
      </c>
      <c r="D18" s="183">
        <f>C18/B18*100</f>
        <v>97.894127186377858</v>
      </c>
      <c r="E18" s="213">
        <f>C18-B18</f>
        <v>-909</v>
      </c>
      <c r="F18" s="205">
        <v>25965</v>
      </c>
      <c r="G18" s="205">
        <v>27316</v>
      </c>
      <c r="H18" s="167">
        <f>G18/F18*100</f>
        <v>105.20315809743886</v>
      </c>
      <c r="I18" s="214">
        <f>G18-F18</f>
        <v>1351</v>
      </c>
      <c r="J18" s="184"/>
      <c r="K18" s="182"/>
      <c r="L18" s="182"/>
      <c r="M18" s="166"/>
    </row>
    <row r="19" spans="1:13" ht="31.5" customHeight="1" x14ac:dyDescent="0.3">
      <c r="A19" s="2" t="s">
        <v>80</v>
      </c>
      <c r="B19" s="195">
        <v>10962</v>
      </c>
      <c r="C19" s="195">
        <v>7324</v>
      </c>
      <c r="D19" s="183">
        <f>C19/B19*100</f>
        <v>66.812625433315091</v>
      </c>
      <c r="E19" s="213">
        <f t="shared" ref="E19:E20" si="4">C19-B19</f>
        <v>-3638</v>
      </c>
      <c r="F19" s="205">
        <v>9938</v>
      </c>
      <c r="G19" s="205">
        <v>7766</v>
      </c>
      <c r="H19" s="167">
        <f t="shared" ref="H19:H20" si="5">G19/F19*100</f>
        <v>78.144495874421409</v>
      </c>
      <c r="I19" s="214">
        <f t="shared" ref="I19:I20" si="6">G19-F19</f>
        <v>-2172</v>
      </c>
      <c r="J19" s="184"/>
      <c r="K19" s="182"/>
      <c r="L19" s="182"/>
      <c r="M19" s="166"/>
    </row>
    <row r="20" spans="1:13" ht="38.25" customHeight="1" x14ac:dyDescent="0.3">
      <c r="A20" s="2" t="s">
        <v>86</v>
      </c>
      <c r="B20" s="195">
        <v>8673</v>
      </c>
      <c r="C20" s="195">
        <v>5911</v>
      </c>
      <c r="D20" s="183">
        <f t="shared" ref="D20" si="7">C20/B20*100</f>
        <v>68.154041277527966</v>
      </c>
      <c r="E20" s="213">
        <f t="shared" si="4"/>
        <v>-2762</v>
      </c>
      <c r="F20" s="205">
        <v>8257</v>
      </c>
      <c r="G20" s="205">
        <v>6276</v>
      </c>
      <c r="H20" s="167">
        <f t="shared" si="5"/>
        <v>76.00823543659925</v>
      </c>
      <c r="I20" s="214">
        <f t="shared" si="6"/>
        <v>-1981</v>
      </c>
      <c r="J20" s="185"/>
      <c r="K20" s="182"/>
      <c r="L20" s="182"/>
      <c r="M20" s="166"/>
    </row>
    <row r="21" spans="1:13" ht="20.25" x14ac:dyDescent="0.3">
      <c r="C21" s="19"/>
      <c r="K21" s="182"/>
      <c r="L21" s="182"/>
      <c r="M21" s="166"/>
    </row>
    <row r="22" spans="1:13" x14ac:dyDescent="0.2">
      <c r="K22" s="18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7"/>
  <sheetViews>
    <sheetView view="pageBreakPreview" zoomScale="90" zoomScaleNormal="80" zoomScaleSheetLayoutView="90" workbookViewId="0">
      <selection activeCell="B10" sqref="B10"/>
    </sheetView>
  </sheetViews>
  <sheetFormatPr defaultColWidth="9.140625" defaultRowHeight="15.75" x14ac:dyDescent="0.25"/>
  <cols>
    <col min="1" max="1" width="27" style="135" customWidth="1"/>
    <col min="2" max="3" width="10.85546875" style="133" customWidth="1"/>
    <col min="4" max="4" width="8.140625" style="133" customWidth="1"/>
    <col min="5" max="5" width="10.140625" style="234" customWidth="1"/>
    <col min="6" max="6" width="10.140625" style="133" customWidth="1"/>
    <col min="7" max="7" width="8.85546875" style="133" customWidth="1"/>
    <col min="8" max="9" width="10.42578125" style="133" customWidth="1"/>
    <col min="10" max="10" width="7.85546875" style="133" customWidth="1"/>
    <col min="11" max="12" width="10.140625" style="133" customWidth="1"/>
    <col min="13" max="13" width="8.28515625" style="133" customWidth="1"/>
    <col min="14" max="15" width="9.28515625" style="133" customWidth="1"/>
    <col min="16" max="16" width="9" style="133" bestFit="1" customWidth="1"/>
    <col min="17" max="18" width="9.28515625" style="133" customWidth="1"/>
    <col min="19" max="19" width="7.85546875" style="133" customWidth="1"/>
    <col min="20" max="21" width="9.28515625" style="133" customWidth="1"/>
    <col min="22" max="22" width="7.85546875" style="133" customWidth="1"/>
    <col min="23" max="24" width="9.28515625" style="133" customWidth="1"/>
    <col min="25" max="25" width="7.85546875" style="242" customWidth="1"/>
    <col min="26" max="27" width="9.28515625" style="134" customWidth="1"/>
    <col min="28" max="28" width="7.85546875" style="134" customWidth="1"/>
    <col min="29" max="16384" width="9.140625" style="134"/>
  </cols>
  <sheetData>
    <row r="1" spans="1:32" s="112" customFormat="1" ht="20.25" x14ac:dyDescent="0.3">
      <c r="A1" s="109"/>
      <c r="B1" s="364" t="s">
        <v>93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110"/>
      <c r="O1" s="110"/>
      <c r="P1" s="110"/>
      <c r="Q1" s="110"/>
      <c r="R1" s="110"/>
      <c r="S1" s="110"/>
      <c r="T1" s="110"/>
      <c r="U1" s="110"/>
      <c r="V1" s="110"/>
      <c r="W1" s="111"/>
      <c r="X1" s="111"/>
      <c r="Y1" s="235"/>
      <c r="AB1" s="140" t="s">
        <v>26</v>
      </c>
    </row>
    <row r="2" spans="1:32" s="112" customFormat="1" ht="20.25" x14ac:dyDescent="0.2">
      <c r="B2" s="364" t="s">
        <v>146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13"/>
      <c r="O2" s="113"/>
      <c r="P2" s="113"/>
      <c r="Q2" s="113"/>
      <c r="R2" s="113"/>
      <c r="S2" s="113"/>
      <c r="T2" s="113"/>
      <c r="U2" s="113"/>
      <c r="V2" s="113"/>
      <c r="W2" s="114"/>
      <c r="X2" s="114"/>
      <c r="Y2" s="236"/>
    </row>
    <row r="3" spans="1:32" s="112" customFormat="1" ht="15" customHeight="1" x14ac:dyDescent="0.25">
      <c r="B3" s="115"/>
      <c r="C3" s="115"/>
      <c r="D3" s="115"/>
      <c r="E3" s="233"/>
      <c r="F3" s="115"/>
      <c r="G3" s="115"/>
      <c r="H3" s="115"/>
      <c r="I3" s="115"/>
      <c r="J3" s="115"/>
      <c r="K3" s="115"/>
      <c r="L3" s="115"/>
      <c r="M3" s="63" t="s">
        <v>9</v>
      </c>
      <c r="N3" s="115"/>
      <c r="O3" s="115"/>
      <c r="P3" s="115"/>
      <c r="Q3" s="115"/>
      <c r="R3" s="115"/>
      <c r="S3" s="116"/>
      <c r="T3" s="115"/>
      <c r="U3" s="115"/>
      <c r="V3" s="115"/>
      <c r="W3" s="117"/>
      <c r="X3" s="118"/>
      <c r="Y3" s="237"/>
      <c r="AB3" s="63" t="s">
        <v>9</v>
      </c>
    </row>
    <row r="4" spans="1:32" s="121" customFormat="1" ht="12.75" x14ac:dyDescent="0.2">
      <c r="A4" s="141"/>
      <c r="B4" s="365" t="s">
        <v>10</v>
      </c>
      <c r="C4" s="366"/>
      <c r="D4" s="367"/>
      <c r="E4" s="365" t="s">
        <v>27</v>
      </c>
      <c r="F4" s="366"/>
      <c r="G4" s="367"/>
      <c r="H4" s="371" t="s">
        <v>28</v>
      </c>
      <c r="I4" s="371"/>
      <c r="J4" s="371"/>
      <c r="K4" s="365" t="s">
        <v>18</v>
      </c>
      <c r="L4" s="366"/>
      <c r="M4" s="367"/>
      <c r="N4" s="365" t="s">
        <v>25</v>
      </c>
      <c r="O4" s="366"/>
      <c r="P4" s="366"/>
      <c r="Q4" s="365" t="s">
        <v>13</v>
      </c>
      <c r="R4" s="366"/>
      <c r="S4" s="367"/>
      <c r="T4" s="365" t="s">
        <v>19</v>
      </c>
      <c r="U4" s="366"/>
      <c r="V4" s="367"/>
      <c r="W4" s="365" t="s">
        <v>21</v>
      </c>
      <c r="X4" s="366"/>
      <c r="Y4" s="366"/>
      <c r="Z4" s="358" t="s">
        <v>20</v>
      </c>
      <c r="AA4" s="359"/>
      <c r="AB4" s="360"/>
      <c r="AC4" s="119"/>
      <c r="AD4" s="120"/>
      <c r="AE4" s="120"/>
      <c r="AF4" s="120"/>
    </row>
    <row r="5" spans="1:32" s="122" customFormat="1" ht="29.25" customHeight="1" x14ac:dyDescent="0.2">
      <c r="A5" s="142"/>
      <c r="B5" s="368"/>
      <c r="C5" s="369"/>
      <c r="D5" s="370"/>
      <c r="E5" s="368"/>
      <c r="F5" s="369"/>
      <c r="G5" s="370"/>
      <c r="H5" s="371"/>
      <c r="I5" s="371"/>
      <c r="J5" s="371"/>
      <c r="K5" s="368"/>
      <c r="L5" s="369"/>
      <c r="M5" s="370"/>
      <c r="N5" s="368"/>
      <c r="O5" s="369"/>
      <c r="P5" s="369"/>
      <c r="Q5" s="368"/>
      <c r="R5" s="369"/>
      <c r="S5" s="370"/>
      <c r="T5" s="368"/>
      <c r="U5" s="369"/>
      <c r="V5" s="370"/>
      <c r="W5" s="368"/>
      <c r="X5" s="369"/>
      <c r="Y5" s="369"/>
      <c r="Z5" s="361"/>
      <c r="AA5" s="362"/>
      <c r="AB5" s="363"/>
      <c r="AC5" s="119"/>
      <c r="AD5" s="120"/>
      <c r="AE5" s="120"/>
      <c r="AF5" s="120"/>
    </row>
    <row r="6" spans="1:32" s="123" customFormat="1" ht="12.75" x14ac:dyDescent="0.2">
      <c r="A6" s="143"/>
      <c r="B6" s="144">
        <v>2020</v>
      </c>
      <c r="C6" s="144">
        <v>2021</v>
      </c>
      <c r="D6" s="145" t="s">
        <v>3</v>
      </c>
      <c r="E6" s="144">
        <v>2020</v>
      </c>
      <c r="F6" s="144">
        <v>2021</v>
      </c>
      <c r="G6" s="145" t="s">
        <v>3</v>
      </c>
      <c r="H6" s="144">
        <v>2020</v>
      </c>
      <c r="I6" s="144">
        <v>2021</v>
      </c>
      <c r="J6" s="145" t="s">
        <v>3</v>
      </c>
      <c r="K6" s="144">
        <v>2020</v>
      </c>
      <c r="L6" s="144">
        <v>2021</v>
      </c>
      <c r="M6" s="145" t="s">
        <v>3</v>
      </c>
      <c r="N6" s="144">
        <v>2020</v>
      </c>
      <c r="O6" s="144">
        <v>2021</v>
      </c>
      <c r="P6" s="145" t="s">
        <v>3</v>
      </c>
      <c r="Q6" s="144">
        <v>2020</v>
      </c>
      <c r="R6" s="144">
        <v>2021</v>
      </c>
      <c r="S6" s="145" t="s">
        <v>3</v>
      </c>
      <c r="T6" s="144">
        <v>2020</v>
      </c>
      <c r="U6" s="144">
        <v>2021</v>
      </c>
      <c r="V6" s="145" t="s">
        <v>3</v>
      </c>
      <c r="W6" s="146">
        <v>2020</v>
      </c>
      <c r="X6" s="146">
        <v>2021</v>
      </c>
      <c r="Y6" s="238" t="s">
        <v>3</v>
      </c>
      <c r="Z6" s="144">
        <v>2020</v>
      </c>
      <c r="AA6" s="144">
        <v>2021</v>
      </c>
      <c r="AB6" s="145" t="s">
        <v>3</v>
      </c>
      <c r="AC6" s="147"/>
      <c r="AD6" s="148"/>
      <c r="AE6" s="148"/>
      <c r="AF6" s="148"/>
    </row>
    <row r="7" spans="1:32" s="121" customFormat="1" ht="12" x14ac:dyDescent="0.2">
      <c r="A7" s="124" t="s">
        <v>5</v>
      </c>
      <c r="B7" s="125">
        <v>1</v>
      </c>
      <c r="C7" s="125">
        <v>2</v>
      </c>
      <c r="D7" s="125">
        <v>3</v>
      </c>
      <c r="E7" s="125">
        <v>4</v>
      </c>
      <c r="F7" s="125">
        <v>5</v>
      </c>
      <c r="G7" s="125">
        <v>6</v>
      </c>
      <c r="H7" s="125">
        <v>7</v>
      </c>
      <c r="I7" s="125">
        <v>8</v>
      </c>
      <c r="J7" s="125">
        <v>9</v>
      </c>
      <c r="K7" s="125">
        <v>13</v>
      </c>
      <c r="L7" s="125">
        <v>14</v>
      </c>
      <c r="M7" s="125">
        <v>15</v>
      </c>
      <c r="N7" s="125">
        <v>16</v>
      </c>
      <c r="O7" s="125">
        <v>17</v>
      </c>
      <c r="P7" s="125">
        <v>18</v>
      </c>
      <c r="Q7" s="125">
        <v>19</v>
      </c>
      <c r="R7" s="125">
        <v>20</v>
      </c>
      <c r="S7" s="125">
        <v>21</v>
      </c>
      <c r="T7" s="125">
        <v>22</v>
      </c>
      <c r="U7" s="125">
        <v>23</v>
      </c>
      <c r="V7" s="125">
        <v>24</v>
      </c>
      <c r="W7" s="125">
        <v>25</v>
      </c>
      <c r="X7" s="125">
        <v>26</v>
      </c>
      <c r="Y7" s="239">
        <v>27</v>
      </c>
      <c r="Z7" s="125">
        <v>28</v>
      </c>
      <c r="AA7" s="125">
        <v>29</v>
      </c>
      <c r="AB7" s="125">
        <v>30</v>
      </c>
      <c r="AC7" s="126"/>
      <c r="AD7" s="127"/>
      <c r="AE7" s="127"/>
      <c r="AF7" s="127"/>
    </row>
    <row r="8" spans="1:32" s="151" customFormat="1" x14ac:dyDescent="0.25">
      <c r="A8" s="69" t="s">
        <v>48</v>
      </c>
      <c r="B8" s="128">
        <f>'[23]Доататок 1'!B9-'[28]16'!B8</f>
        <v>47153</v>
      </c>
      <c r="C8" s="128">
        <f>'[23]Доататок 1'!C9-'[28]16'!C8</f>
        <v>63473</v>
      </c>
      <c r="D8" s="192">
        <f>C8/B8*100</f>
        <v>134.61073526604881</v>
      </c>
      <c r="E8" s="215">
        <f>'[23]Доататок 1'!F9-'[28]16'!E8</f>
        <v>14617</v>
      </c>
      <c r="F8" s="215">
        <f>'[23]Доататок 1'!G9-'[28]16'!F8</f>
        <v>15671</v>
      </c>
      <c r="G8" s="192">
        <f>F8/E8*100</f>
        <v>107.21078196620373</v>
      </c>
      <c r="H8" s="128">
        <f>'[23]Доататок 1'!J9-'[28]16'!H8</f>
        <v>10748</v>
      </c>
      <c r="I8" s="128">
        <f>'[23]Доататок 1'!K9-'[28]16'!I8</f>
        <v>7439</v>
      </c>
      <c r="J8" s="192">
        <f>I8/H8*100</f>
        <v>69.212876814291036</v>
      </c>
      <c r="K8" s="215">
        <f>'[23]Доататок 1'!AR9-'[28]16'!K8</f>
        <v>656</v>
      </c>
      <c r="L8" s="215">
        <f>'[23]Доататок 1'!AS9-'[28]16'!L8</f>
        <v>655</v>
      </c>
      <c r="M8" s="192">
        <f>L8/K8*100</f>
        <v>99.847560975609767</v>
      </c>
      <c r="N8" s="128">
        <f>'[23]Доататок 1'!BF9-'[28]16'!N8</f>
        <v>460</v>
      </c>
      <c r="O8" s="128">
        <f>'[23]Доататок 1'!BG9-'[28]16'!O8</f>
        <v>371</v>
      </c>
      <c r="P8" s="192">
        <f>O8/N8*100</f>
        <v>80.652173913043484</v>
      </c>
      <c r="Q8" s="215">
        <f>[29]Шаблон!M7-'[28]16'!Q8</f>
        <v>10726</v>
      </c>
      <c r="R8" s="215">
        <f>[30]Шаблон!M7-'[28]16'!R8</f>
        <v>13841</v>
      </c>
      <c r="S8" s="192">
        <f>R8/Q8*100</f>
        <v>129.04158120454969</v>
      </c>
      <c r="T8" s="129">
        <f>'[23]Доататок 1'!DG9-'[28]16'!T8</f>
        <v>43165</v>
      </c>
      <c r="U8" s="128">
        <f>'[23]Доататок 1'!DH9-'[28]16'!U8</f>
        <v>42256</v>
      </c>
      <c r="V8" s="192">
        <f>U8/T8*100</f>
        <v>97.894127186377858</v>
      </c>
      <c r="W8" s="215">
        <f>'[23]Доататок 1'!DK9-'[28]16'!W8</f>
        <v>10962</v>
      </c>
      <c r="X8" s="215">
        <f>'[23]Доататок 1'!DL9-'[28]16'!X8</f>
        <v>7324</v>
      </c>
      <c r="Y8" s="240">
        <f>X8/W8*100</f>
        <v>66.812625433315091</v>
      </c>
      <c r="Z8" s="215">
        <f>'[23]Доататок 1'!DO9-'[28]16'!Z8</f>
        <v>8673</v>
      </c>
      <c r="AA8" s="215">
        <f>'[23]Доататок 1'!DP9-'[28]16'!AA8</f>
        <v>5911</v>
      </c>
      <c r="AB8" s="192">
        <f>AA8/Z8*100</f>
        <v>68.154041277527966</v>
      </c>
      <c r="AC8" s="149"/>
      <c r="AD8" s="150"/>
      <c r="AE8" s="150"/>
      <c r="AF8" s="150"/>
    </row>
    <row r="9" spans="1:32" s="133" customFormat="1" x14ac:dyDescent="0.25">
      <c r="A9" s="75" t="s">
        <v>49</v>
      </c>
      <c r="B9" s="130">
        <v>11505</v>
      </c>
      <c r="C9" s="130">
        <v>13151</v>
      </c>
      <c r="D9" s="191">
        <v>114.30682312038245</v>
      </c>
      <c r="E9" s="269">
        <v>4030</v>
      </c>
      <c r="F9" s="269">
        <v>4342</v>
      </c>
      <c r="G9" s="191">
        <v>107.74193548387096</v>
      </c>
      <c r="H9" s="130">
        <v>3313</v>
      </c>
      <c r="I9" s="130">
        <v>2009</v>
      </c>
      <c r="J9" s="191">
        <v>60.639903410805914</v>
      </c>
      <c r="K9" s="269">
        <v>89</v>
      </c>
      <c r="L9" s="269">
        <v>114</v>
      </c>
      <c r="M9" s="191">
        <v>128.08988764044943</v>
      </c>
      <c r="N9" s="130">
        <v>38</v>
      </c>
      <c r="O9" s="130">
        <v>35</v>
      </c>
      <c r="P9" s="191">
        <v>92.10526315789474</v>
      </c>
      <c r="Q9" s="269">
        <v>1992</v>
      </c>
      <c r="R9" s="269">
        <v>3565</v>
      </c>
      <c r="S9" s="191">
        <v>178.96586345381527</v>
      </c>
      <c r="T9" s="152">
        <v>10759</v>
      </c>
      <c r="U9" s="130">
        <v>10005</v>
      </c>
      <c r="V9" s="191">
        <v>92.991913746630729</v>
      </c>
      <c r="W9" s="269">
        <v>3324</v>
      </c>
      <c r="X9" s="269">
        <v>1800</v>
      </c>
      <c r="Y9" s="241">
        <v>54.151624548736464</v>
      </c>
      <c r="Z9" s="269">
        <v>2497</v>
      </c>
      <c r="AA9" s="269">
        <v>1413</v>
      </c>
      <c r="AB9" s="191">
        <v>56.5879054865839</v>
      </c>
      <c r="AC9" s="131"/>
      <c r="AD9" s="132"/>
      <c r="AE9" s="132"/>
      <c r="AF9" s="132"/>
    </row>
    <row r="10" spans="1:32" s="133" customFormat="1" x14ac:dyDescent="0.25">
      <c r="A10" s="75" t="s">
        <v>50</v>
      </c>
      <c r="B10" s="130">
        <v>9042</v>
      </c>
      <c r="C10" s="130">
        <v>10298</v>
      </c>
      <c r="D10" s="191">
        <v>113.89073213890732</v>
      </c>
      <c r="E10" s="269">
        <v>1892</v>
      </c>
      <c r="F10" s="269">
        <v>2195</v>
      </c>
      <c r="G10" s="191">
        <v>116.01479915433404</v>
      </c>
      <c r="H10" s="130">
        <v>1491</v>
      </c>
      <c r="I10" s="130">
        <v>971</v>
      </c>
      <c r="J10" s="191">
        <v>65.124077800134145</v>
      </c>
      <c r="K10" s="269">
        <v>85</v>
      </c>
      <c r="L10" s="269">
        <v>85</v>
      </c>
      <c r="M10" s="191">
        <v>100</v>
      </c>
      <c r="N10" s="130">
        <v>96</v>
      </c>
      <c r="O10" s="130">
        <v>83</v>
      </c>
      <c r="P10" s="191">
        <v>86.458333333333343</v>
      </c>
      <c r="Q10" s="269">
        <v>1334</v>
      </c>
      <c r="R10" s="269">
        <v>-431</v>
      </c>
      <c r="S10" s="191">
        <v>-32.308845577211393</v>
      </c>
      <c r="T10" s="152">
        <v>8600</v>
      </c>
      <c r="U10" s="130">
        <v>8720</v>
      </c>
      <c r="V10" s="191">
        <v>101.39534883720931</v>
      </c>
      <c r="W10" s="269">
        <v>1467</v>
      </c>
      <c r="X10" s="269">
        <v>1081</v>
      </c>
      <c r="Y10" s="241">
        <v>73.687798227675529</v>
      </c>
      <c r="Z10" s="269">
        <v>1100</v>
      </c>
      <c r="AA10" s="269">
        <v>889</v>
      </c>
      <c r="AB10" s="191">
        <v>80.818181818181827</v>
      </c>
      <c r="AC10" s="131"/>
      <c r="AD10" s="132"/>
      <c r="AE10" s="132"/>
      <c r="AF10" s="132"/>
    </row>
    <row r="11" spans="1:32" s="133" customFormat="1" x14ac:dyDescent="0.25">
      <c r="A11" s="75" t="s">
        <v>51</v>
      </c>
      <c r="B11" s="130">
        <v>1719</v>
      </c>
      <c r="C11" s="130">
        <v>1758</v>
      </c>
      <c r="D11" s="191">
        <v>102.26876090750436</v>
      </c>
      <c r="E11" s="269">
        <v>354</v>
      </c>
      <c r="F11" s="269">
        <v>420</v>
      </c>
      <c r="G11" s="191">
        <v>118.64406779661016</v>
      </c>
      <c r="H11" s="130">
        <v>307</v>
      </c>
      <c r="I11" s="130">
        <v>229</v>
      </c>
      <c r="J11" s="191">
        <v>74.592833876221505</v>
      </c>
      <c r="K11" s="269">
        <v>11</v>
      </c>
      <c r="L11" s="269">
        <v>12</v>
      </c>
      <c r="M11" s="191">
        <v>109.09090909090908</v>
      </c>
      <c r="N11" s="130">
        <v>5</v>
      </c>
      <c r="O11" s="130">
        <v>0</v>
      </c>
      <c r="P11" s="191">
        <v>0</v>
      </c>
      <c r="Q11" s="269">
        <v>146</v>
      </c>
      <c r="R11" s="269">
        <v>-107</v>
      </c>
      <c r="S11" s="191">
        <v>-73.287671232876718</v>
      </c>
      <c r="T11" s="152">
        <v>1618</v>
      </c>
      <c r="U11" s="130">
        <v>1391</v>
      </c>
      <c r="V11" s="191">
        <v>85.970333745364641</v>
      </c>
      <c r="W11" s="269">
        <v>279</v>
      </c>
      <c r="X11" s="269">
        <v>163</v>
      </c>
      <c r="Y11" s="241">
        <v>58.422939068100355</v>
      </c>
      <c r="Z11" s="269">
        <v>207</v>
      </c>
      <c r="AA11" s="269">
        <v>143</v>
      </c>
      <c r="AB11" s="191">
        <v>69.082125603864725</v>
      </c>
      <c r="AC11" s="131"/>
      <c r="AD11" s="132"/>
      <c r="AE11" s="132"/>
      <c r="AF11" s="132"/>
    </row>
    <row r="12" spans="1:32" s="133" customFormat="1" x14ac:dyDescent="0.25">
      <c r="A12" s="75" t="s">
        <v>52</v>
      </c>
      <c r="B12" s="130">
        <v>2963</v>
      </c>
      <c r="C12" s="130">
        <v>4230</v>
      </c>
      <c r="D12" s="191">
        <v>142.76071549105635</v>
      </c>
      <c r="E12" s="269">
        <v>1150</v>
      </c>
      <c r="F12" s="269">
        <v>1123</v>
      </c>
      <c r="G12" s="191">
        <v>97.652173913043484</v>
      </c>
      <c r="H12" s="130">
        <v>1111</v>
      </c>
      <c r="I12" s="130">
        <v>549</v>
      </c>
      <c r="J12" s="191">
        <v>49.414941494149417</v>
      </c>
      <c r="K12" s="269">
        <v>18</v>
      </c>
      <c r="L12" s="269">
        <v>33</v>
      </c>
      <c r="M12" s="191">
        <v>183.33333333333331</v>
      </c>
      <c r="N12" s="130">
        <v>12</v>
      </c>
      <c r="O12" s="130">
        <v>7</v>
      </c>
      <c r="P12" s="191">
        <v>58.333333333333336</v>
      </c>
      <c r="Q12" s="269">
        <v>1041</v>
      </c>
      <c r="R12" s="269">
        <v>-1654</v>
      </c>
      <c r="S12" s="191">
        <v>-158.88568683957735</v>
      </c>
      <c r="T12" s="152">
        <v>2805</v>
      </c>
      <c r="U12" s="130">
        <v>2334</v>
      </c>
      <c r="V12" s="191">
        <v>83.208556149732615</v>
      </c>
      <c r="W12" s="269">
        <v>994</v>
      </c>
      <c r="X12" s="269">
        <v>534</v>
      </c>
      <c r="Y12" s="241">
        <v>53.722334004024141</v>
      </c>
      <c r="Z12" s="269">
        <v>834</v>
      </c>
      <c r="AA12" s="269">
        <v>384</v>
      </c>
      <c r="AB12" s="191">
        <v>46.043165467625904</v>
      </c>
      <c r="AC12" s="131"/>
      <c r="AD12" s="132"/>
      <c r="AE12" s="132"/>
      <c r="AF12" s="132"/>
    </row>
    <row r="13" spans="1:32" s="133" customFormat="1" x14ac:dyDescent="0.25">
      <c r="A13" s="75" t="s">
        <v>53</v>
      </c>
      <c r="B13" s="130">
        <v>3555</v>
      </c>
      <c r="C13" s="130">
        <v>4641</v>
      </c>
      <c r="D13" s="191">
        <v>130.54852320675104</v>
      </c>
      <c r="E13" s="269">
        <v>717</v>
      </c>
      <c r="F13" s="269">
        <v>769</v>
      </c>
      <c r="G13" s="191">
        <v>107.25244072524407</v>
      </c>
      <c r="H13" s="130">
        <v>634</v>
      </c>
      <c r="I13" s="130">
        <v>377</v>
      </c>
      <c r="J13" s="191">
        <v>59.463722397476339</v>
      </c>
      <c r="K13" s="269">
        <v>20</v>
      </c>
      <c r="L13" s="269">
        <v>9</v>
      </c>
      <c r="M13" s="191">
        <v>45</v>
      </c>
      <c r="N13" s="130">
        <v>23</v>
      </c>
      <c r="O13" s="130">
        <v>2</v>
      </c>
      <c r="P13" s="191">
        <v>8.695652173913043</v>
      </c>
      <c r="Q13" s="269">
        <v>355</v>
      </c>
      <c r="R13" s="269">
        <v>1597</v>
      </c>
      <c r="S13" s="191">
        <v>449.85915492957747</v>
      </c>
      <c r="T13" s="152">
        <v>3352</v>
      </c>
      <c r="U13" s="130">
        <v>3538</v>
      </c>
      <c r="V13" s="191">
        <v>105.5489260143198</v>
      </c>
      <c r="W13" s="269">
        <v>517</v>
      </c>
      <c r="X13" s="269">
        <v>345</v>
      </c>
      <c r="Y13" s="241">
        <v>66.7311411992263</v>
      </c>
      <c r="Z13" s="269">
        <v>421</v>
      </c>
      <c r="AA13" s="269">
        <v>280</v>
      </c>
      <c r="AB13" s="191">
        <v>66.5083135391924</v>
      </c>
      <c r="AC13" s="131"/>
      <c r="AD13" s="132"/>
      <c r="AE13" s="132"/>
      <c r="AF13" s="132"/>
    </row>
    <row r="14" spans="1:32" s="133" customFormat="1" x14ac:dyDescent="0.25">
      <c r="A14" s="75" t="s">
        <v>54</v>
      </c>
      <c r="B14" s="130">
        <v>2109</v>
      </c>
      <c r="C14" s="130">
        <v>3425</v>
      </c>
      <c r="D14" s="191">
        <v>162.39924134660976</v>
      </c>
      <c r="E14" s="269">
        <v>1030</v>
      </c>
      <c r="F14" s="269">
        <v>1153</v>
      </c>
      <c r="G14" s="191">
        <v>111.94174757281554</v>
      </c>
      <c r="H14" s="130">
        <v>671</v>
      </c>
      <c r="I14" s="130">
        <v>571</v>
      </c>
      <c r="J14" s="191">
        <v>85.096870342771979</v>
      </c>
      <c r="K14" s="269">
        <v>54</v>
      </c>
      <c r="L14" s="269">
        <v>33</v>
      </c>
      <c r="M14" s="191">
        <v>61.111111111111114</v>
      </c>
      <c r="N14" s="130">
        <v>32</v>
      </c>
      <c r="O14" s="130">
        <v>22</v>
      </c>
      <c r="P14" s="191">
        <v>68.75</v>
      </c>
      <c r="Q14" s="269">
        <v>940</v>
      </c>
      <c r="R14" s="269">
        <v>-1007</v>
      </c>
      <c r="S14" s="191">
        <v>-107.12765957446808</v>
      </c>
      <c r="T14" s="152">
        <v>1617</v>
      </c>
      <c r="U14" s="130">
        <v>1633</v>
      </c>
      <c r="V14" s="191">
        <v>100.98948670377241</v>
      </c>
      <c r="W14" s="269">
        <v>701</v>
      </c>
      <c r="X14" s="269">
        <v>607</v>
      </c>
      <c r="Y14" s="241">
        <v>86.59058487874465</v>
      </c>
      <c r="Z14" s="269">
        <v>525</v>
      </c>
      <c r="AA14" s="269">
        <v>493</v>
      </c>
      <c r="AB14" s="191">
        <v>93.904761904761898</v>
      </c>
      <c r="AC14" s="131"/>
      <c r="AD14" s="132"/>
      <c r="AE14" s="132"/>
      <c r="AF14" s="132"/>
    </row>
    <row r="15" spans="1:32" s="133" customFormat="1" x14ac:dyDescent="0.25">
      <c r="A15" s="75" t="s">
        <v>55</v>
      </c>
      <c r="B15" s="130">
        <v>1513</v>
      </c>
      <c r="C15" s="130">
        <v>1787</v>
      </c>
      <c r="D15" s="191">
        <v>118.10971579643092</v>
      </c>
      <c r="E15" s="269">
        <v>316</v>
      </c>
      <c r="F15" s="269">
        <v>274</v>
      </c>
      <c r="G15" s="191">
        <v>86.70886075949366</v>
      </c>
      <c r="H15" s="130">
        <v>173</v>
      </c>
      <c r="I15" s="130">
        <v>110</v>
      </c>
      <c r="J15" s="191">
        <v>63.583815028901739</v>
      </c>
      <c r="K15" s="269">
        <v>12</v>
      </c>
      <c r="L15" s="269">
        <v>16</v>
      </c>
      <c r="M15" s="191">
        <v>133.33333333333331</v>
      </c>
      <c r="N15" s="130">
        <v>0</v>
      </c>
      <c r="O15" s="130">
        <v>0</v>
      </c>
      <c r="P15" s="191" t="s">
        <v>114</v>
      </c>
      <c r="Q15" s="269">
        <v>284</v>
      </c>
      <c r="R15" s="269">
        <v>2623</v>
      </c>
      <c r="S15" s="191">
        <v>923.5915492957746</v>
      </c>
      <c r="T15" s="152">
        <v>1378</v>
      </c>
      <c r="U15" s="130">
        <v>1526</v>
      </c>
      <c r="V15" s="191">
        <v>110.74020319303337</v>
      </c>
      <c r="W15" s="269">
        <v>190</v>
      </c>
      <c r="X15" s="269">
        <v>120</v>
      </c>
      <c r="Y15" s="241">
        <v>63.157894736842103</v>
      </c>
      <c r="Z15" s="269">
        <v>149</v>
      </c>
      <c r="AA15" s="269">
        <v>94</v>
      </c>
      <c r="AB15" s="191">
        <v>63.087248322147651</v>
      </c>
      <c r="AC15" s="131"/>
      <c r="AD15" s="132"/>
      <c r="AE15" s="132"/>
      <c r="AF15" s="132"/>
    </row>
    <row r="16" spans="1:32" s="133" customFormat="1" x14ac:dyDescent="0.25">
      <c r="A16" s="75" t="s">
        <v>56</v>
      </c>
      <c r="B16" s="130">
        <v>794</v>
      </c>
      <c r="C16" s="130">
        <v>1163</v>
      </c>
      <c r="D16" s="191">
        <v>146.4735516372796</v>
      </c>
      <c r="E16" s="269">
        <v>261</v>
      </c>
      <c r="F16" s="269">
        <v>253</v>
      </c>
      <c r="G16" s="191">
        <v>96.934865900383144</v>
      </c>
      <c r="H16" s="130">
        <v>122</v>
      </c>
      <c r="I16" s="130">
        <v>155</v>
      </c>
      <c r="J16" s="191">
        <v>127.04918032786885</v>
      </c>
      <c r="K16" s="269">
        <v>3</v>
      </c>
      <c r="L16" s="269">
        <v>6</v>
      </c>
      <c r="M16" s="191">
        <v>200</v>
      </c>
      <c r="N16" s="130">
        <v>14</v>
      </c>
      <c r="O16" s="130">
        <v>1</v>
      </c>
      <c r="P16" s="191">
        <v>7.1428571428571423</v>
      </c>
      <c r="Q16" s="269">
        <v>252</v>
      </c>
      <c r="R16" s="269">
        <v>1091</v>
      </c>
      <c r="S16" s="191">
        <v>432.93650793650789</v>
      </c>
      <c r="T16" s="152">
        <v>725</v>
      </c>
      <c r="U16" s="130">
        <v>769</v>
      </c>
      <c r="V16" s="191">
        <v>106.06896551724138</v>
      </c>
      <c r="W16" s="269">
        <v>195</v>
      </c>
      <c r="X16" s="269">
        <v>141</v>
      </c>
      <c r="Y16" s="241">
        <v>72.307692307692307</v>
      </c>
      <c r="Z16" s="269">
        <v>158</v>
      </c>
      <c r="AA16" s="269">
        <v>122</v>
      </c>
      <c r="AB16" s="191">
        <v>77.215189873417728</v>
      </c>
      <c r="AC16" s="131"/>
      <c r="AD16" s="132"/>
      <c r="AE16" s="132"/>
      <c r="AF16" s="132"/>
    </row>
    <row r="17" spans="1:32" s="133" customFormat="1" x14ac:dyDescent="0.25">
      <c r="A17" s="75" t="s">
        <v>57</v>
      </c>
      <c r="B17" s="130">
        <v>949</v>
      </c>
      <c r="C17" s="130">
        <v>1506</v>
      </c>
      <c r="D17" s="191">
        <v>158.69336143308746</v>
      </c>
      <c r="E17" s="269">
        <v>366</v>
      </c>
      <c r="F17" s="269">
        <v>349</v>
      </c>
      <c r="G17" s="191">
        <v>95.355191256830594</v>
      </c>
      <c r="H17" s="130">
        <v>228</v>
      </c>
      <c r="I17" s="130">
        <v>71</v>
      </c>
      <c r="J17" s="191">
        <v>31.140350877192986</v>
      </c>
      <c r="K17" s="269">
        <v>16</v>
      </c>
      <c r="L17" s="269">
        <v>10</v>
      </c>
      <c r="M17" s="191">
        <v>62.5</v>
      </c>
      <c r="N17" s="130">
        <v>1</v>
      </c>
      <c r="O17" s="130">
        <v>1</v>
      </c>
      <c r="P17" s="191">
        <v>100</v>
      </c>
      <c r="Q17" s="269">
        <v>310</v>
      </c>
      <c r="R17" s="269">
        <v>1751</v>
      </c>
      <c r="S17" s="191">
        <v>564.83870967741939</v>
      </c>
      <c r="T17" s="152">
        <v>847</v>
      </c>
      <c r="U17" s="130">
        <v>846</v>
      </c>
      <c r="V17" s="191">
        <v>99.881936245572618</v>
      </c>
      <c r="W17" s="269">
        <v>264</v>
      </c>
      <c r="X17" s="269">
        <v>174</v>
      </c>
      <c r="Y17" s="241">
        <v>65.909090909090907</v>
      </c>
      <c r="Z17" s="269">
        <v>217</v>
      </c>
      <c r="AA17" s="269">
        <v>143</v>
      </c>
      <c r="AB17" s="191">
        <v>65.89861751152074</v>
      </c>
      <c r="AC17" s="131"/>
      <c r="AD17" s="132"/>
      <c r="AE17" s="132"/>
      <c r="AF17" s="132"/>
    </row>
    <row r="18" spans="1:32" s="133" customFormat="1" x14ac:dyDescent="0.25">
      <c r="A18" s="75" t="s">
        <v>58</v>
      </c>
      <c r="B18" s="130">
        <v>1490</v>
      </c>
      <c r="C18" s="130">
        <v>1966</v>
      </c>
      <c r="D18" s="191">
        <v>131.94630872483222</v>
      </c>
      <c r="E18" s="269">
        <v>294</v>
      </c>
      <c r="F18" s="269">
        <v>315</v>
      </c>
      <c r="G18" s="191">
        <v>107.14285714285714</v>
      </c>
      <c r="H18" s="130">
        <v>124</v>
      </c>
      <c r="I18" s="130">
        <v>57</v>
      </c>
      <c r="J18" s="191">
        <v>45.967741935483872</v>
      </c>
      <c r="K18" s="269">
        <v>9</v>
      </c>
      <c r="L18" s="269">
        <v>15</v>
      </c>
      <c r="M18" s="191">
        <v>166.66666666666669</v>
      </c>
      <c r="N18" s="130">
        <v>0</v>
      </c>
      <c r="O18" s="130">
        <v>8</v>
      </c>
      <c r="P18" s="191" t="s">
        <v>114</v>
      </c>
      <c r="Q18" s="269">
        <v>257</v>
      </c>
      <c r="R18" s="269">
        <v>-45</v>
      </c>
      <c r="S18" s="191">
        <v>-17.509727626459142</v>
      </c>
      <c r="T18" s="152">
        <v>1407</v>
      </c>
      <c r="U18" s="130">
        <v>1483</v>
      </c>
      <c r="V18" s="191">
        <v>105.40156361051885</v>
      </c>
      <c r="W18" s="269">
        <v>215</v>
      </c>
      <c r="X18" s="269">
        <v>162</v>
      </c>
      <c r="Y18" s="241">
        <v>75.348837209302317</v>
      </c>
      <c r="Z18" s="269">
        <v>182</v>
      </c>
      <c r="AA18" s="269">
        <v>139</v>
      </c>
      <c r="AB18" s="191">
        <v>76.373626373626365</v>
      </c>
      <c r="AC18" s="131"/>
      <c r="AD18" s="132"/>
      <c r="AE18" s="132"/>
      <c r="AF18" s="132"/>
    </row>
    <row r="19" spans="1:32" s="133" customFormat="1" x14ac:dyDescent="0.25">
      <c r="A19" s="75" t="s">
        <v>59</v>
      </c>
      <c r="B19" s="130">
        <v>655</v>
      </c>
      <c r="C19" s="130">
        <v>927</v>
      </c>
      <c r="D19" s="191">
        <v>141.52671755725191</v>
      </c>
      <c r="E19" s="269">
        <v>254</v>
      </c>
      <c r="F19" s="269">
        <v>275</v>
      </c>
      <c r="G19" s="191">
        <v>108.26771653543308</v>
      </c>
      <c r="H19" s="130">
        <v>276</v>
      </c>
      <c r="I19" s="130">
        <v>253</v>
      </c>
      <c r="J19" s="191">
        <v>91.666666666666657</v>
      </c>
      <c r="K19" s="269">
        <v>14</v>
      </c>
      <c r="L19" s="269">
        <v>26</v>
      </c>
      <c r="M19" s="191">
        <v>185.71428571428572</v>
      </c>
      <c r="N19" s="130">
        <v>1</v>
      </c>
      <c r="O19" s="130">
        <v>1</v>
      </c>
      <c r="P19" s="191">
        <v>100</v>
      </c>
      <c r="Q19" s="269">
        <v>229</v>
      </c>
      <c r="R19" s="269">
        <v>285</v>
      </c>
      <c r="S19" s="191">
        <v>124.45414847161571</v>
      </c>
      <c r="T19" s="152">
        <v>583</v>
      </c>
      <c r="U19" s="130">
        <v>529</v>
      </c>
      <c r="V19" s="191">
        <v>90.737564322469993</v>
      </c>
      <c r="W19" s="269">
        <v>182</v>
      </c>
      <c r="X19" s="269">
        <v>104</v>
      </c>
      <c r="Y19" s="241">
        <v>57.142857142857139</v>
      </c>
      <c r="Z19" s="269">
        <v>150</v>
      </c>
      <c r="AA19" s="269">
        <v>79</v>
      </c>
      <c r="AB19" s="191">
        <v>52.666666666666664</v>
      </c>
      <c r="AC19" s="131"/>
      <c r="AD19" s="132"/>
      <c r="AE19" s="132"/>
      <c r="AF19" s="132"/>
    </row>
    <row r="20" spans="1:32" s="133" customFormat="1" x14ac:dyDescent="0.25">
      <c r="A20" s="75" t="s">
        <v>60</v>
      </c>
      <c r="B20" s="130">
        <v>421</v>
      </c>
      <c r="C20" s="130">
        <v>759</v>
      </c>
      <c r="D20" s="191">
        <v>180.28503562945369</v>
      </c>
      <c r="E20" s="269">
        <v>144</v>
      </c>
      <c r="F20" s="269">
        <v>186</v>
      </c>
      <c r="G20" s="191">
        <v>129.16666666666669</v>
      </c>
      <c r="H20" s="130">
        <v>124</v>
      </c>
      <c r="I20" s="130">
        <v>76</v>
      </c>
      <c r="J20" s="191">
        <v>61.29032258064516</v>
      </c>
      <c r="K20" s="269">
        <v>10</v>
      </c>
      <c r="L20" s="269">
        <v>7</v>
      </c>
      <c r="M20" s="191">
        <v>70</v>
      </c>
      <c r="N20" s="130">
        <v>13</v>
      </c>
      <c r="O20" s="130">
        <v>17</v>
      </c>
      <c r="P20" s="191">
        <v>130.76923076923077</v>
      </c>
      <c r="Q20" s="269">
        <v>132</v>
      </c>
      <c r="R20" s="269">
        <v>674</v>
      </c>
      <c r="S20" s="191">
        <v>510.60606060606062</v>
      </c>
      <c r="T20" s="152">
        <v>372</v>
      </c>
      <c r="U20" s="130">
        <v>388</v>
      </c>
      <c r="V20" s="191">
        <v>104.3010752688172</v>
      </c>
      <c r="W20" s="269">
        <v>95</v>
      </c>
      <c r="X20" s="269">
        <v>83</v>
      </c>
      <c r="Y20" s="241">
        <v>87.368421052631589</v>
      </c>
      <c r="Z20" s="269">
        <v>84</v>
      </c>
      <c r="AA20" s="269">
        <v>63</v>
      </c>
      <c r="AB20" s="191">
        <v>75</v>
      </c>
      <c r="AC20" s="131"/>
      <c r="AD20" s="132"/>
      <c r="AE20" s="132"/>
      <c r="AF20" s="132"/>
    </row>
    <row r="21" spans="1:32" s="133" customFormat="1" x14ac:dyDescent="0.25">
      <c r="A21" s="75" t="s">
        <v>61</v>
      </c>
      <c r="B21" s="130">
        <v>363</v>
      </c>
      <c r="C21" s="130">
        <v>1730</v>
      </c>
      <c r="D21" s="191">
        <v>476.58402203856747</v>
      </c>
      <c r="E21" s="269">
        <v>315</v>
      </c>
      <c r="F21" s="269">
        <v>383</v>
      </c>
      <c r="G21" s="191">
        <v>121.58730158730158</v>
      </c>
      <c r="H21" s="130">
        <v>371</v>
      </c>
      <c r="I21" s="130">
        <v>424</v>
      </c>
      <c r="J21" s="191">
        <v>114.28571428571428</v>
      </c>
      <c r="K21" s="269">
        <v>3</v>
      </c>
      <c r="L21" s="269">
        <v>4</v>
      </c>
      <c r="M21" s="191">
        <v>133.33333333333331</v>
      </c>
      <c r="N21" s="130">
        <v>18</v>
      </c>
      <c r="O21" s="130">
        <v>4</v>
      </c>
      <c r="P21" s="191">
        <v>22.222222222222221</v>
      </c>
      <c r="Q21" s="269">
        <v>303</v>
      </c>
      <c r="R21" s="269">
        <v>-1046</v>
      </c>
      <c r="S21" s="191">
        <v>-345.21452145214522</v>
      </c>
      <c r="T21" s="152">
        <v>279</v>
      </c>
      <c r="U21" s="130">
        <v>263</v>
      </c>
      <c r="V21" s="191">
        <v>94.26523297491039</v>
      </c>
      <c r="W21" s="269">
        <v>231</v>
      </c>
      <c r="X21" s="269">
        <v>224</v>
      </c>
      <c r="Y21" s="241">
        <v>96.969696969696969</v>
      </c>
      <c r="Z21" s="269">
        <v>205</v>
      </c>
      <c r="AA21" s="269">
        <v>194</v>
      </c>
      <c r="AB21" s="191">
        <v>94.634146341463406</v>
      </c>
      <c r="AC21" s="153"/>
      <c r="AD21" s="153"/>
      <c r="AE21" s="153"/>
      <c r="AF21" s="153"/>
    </row>
    <row r="22" spans="1:32" s="133" customFormat="1" x14ac:dyDescent="0.25">
      <c r="A22" s="75" t="s">
        <v>62</v>
      </c>
      <c r="B22" s="130">
        <v>214</v>
      </c>
      <c r="C22" s="130">
        <v>507</v>
      </c>
      <c r="D22" s="191">
        <v>236.9158878504673</v>
      </c>
      <c r="E22" s="269">
        <v>170</v>
      </c>
      <c r="F22" s="269">
        <v>188</v>
      </c>
      <c r="G22" s="191">
        <v>110.58823529411765</v>
      </c>
      <c r="H22" s="130">
        <v>-5</v>
      </c>
      <c r="I22" s="130">
        <v>-75</v>
      </c>
      <c r="J22" s="191">
        <v>1500</v>
      </c>
      <c r="K22" s="269">
        <v>8</v>
      </c>
      <c r="L22" s="269">
        <v>8</v>
      </c>
      <c r="M22" s="191">
        <v>100</v>
      </c>
      <c r="N22" s="130">
        <v>25</v>
      </c>
      <c r="O22" s="130">
        <v>19</v>
      </c>
      <c r="P22" s="191">
        <v>76</v>
      </c>
      <c r="Q22" s="269">
        <v>170</v>
      </c>
      <c r="R22" s="269">
        <v>-24</v>
      </c>
      <c r="S22" s="191">
        <v>-14.117647058823529</v>
      </c>
      <c r="T22" s="152">
        <v>165</v>
      </c>
      <c r="U22" s="130">
        <v>123</v>
      </c>
      <c r="V22" s="191">
        <v>74.545454545454547</v>
      </c>
      <c r="W22" s="269">
        <v>121</v>
      </c>
      <c r="X22" s="269">
        <v>84</v>
      </c>
      <c r="Y22" s="241">
        <v>69.421487603305792</v>
      </c>
      <c r="Z22" s="269">
        <v>114</v>
      </c>
      <c r="AA22" s="269">
        <v>79</v>
      </c>
      <c r="AB22" s="191">
        <v>69.298245614035096</v>
      </c>
      <c r="AC22" s="131"/>
      <c r="AD22" s="132"/>
      <c r="AE22" s="132"/>
      <c r="AF22" s="132"/>
    </row>
    <row r="23" spans="1:32" s="133" customFormat="1" x14ac:dyDescent="0.25">
      <c r="A23" s="75" t="s">
        <v>63</v>
      </c>
      <c r="B23" s="130">
        <v>232</v>
      </c>
      <c r="C23" s="130">
        <v>385</v>
      </c>
      <c r="D23" s="191">
        <v>165.94827586206898</v>
      </c>
      <c r="E23" s="269">
        <v>142</v>
      </c>
      <c r="F23" s="269">
        <v>11</v>
      </c>
      <c r="G23" s="191">
        <v>7.7464788732394361</v>
      </c>
      <c r="H23" s="130">
        <v>59</v>
      </c>
      <c r="I23" s="130">
        <v>95</v>
      </c>
      <c r="J23" s="191">
        <v>161.01694915254237</v>
      </c>
      <c r="K23" s="269">
        <v>11</v>
      </c>
      <c r="L23" s="269">
        <v>1</v>
      </c>
      <c r="M23" s="191">
        <v>9.0909090909090917</v>
      </c>
      <c r="N23" s="130">
        <v>4</v>
      </c>
      <c r="O23" s="130">
        <v>0</v>
      </c>
      <c r="P23" s="191">
        <v>0</v>
      </c>
      <c r="Q23" s="269">
        <v>138</v>
      </c>
      <c r="R23" s="269">
        <v>172</v>
      </c>
      <c r="S23" s="191">
        <v>124.63768115942028</v>
      </c>
      <c r="T23" s="152">
        <v>185</v>
      </c>
      <c r="U23" s="130">
        <v>35</v>
      </c>
      <c r="V23" s="191">
        <v>18.918918918918919</v>
      </c>
      <c r="W23" s="269">
        <v>96</v>
      </c>
      <c r="X23" s="269">
        <v>5</v>
      </c>
      <c r="Y23" s="241">
        <v>5.2083333333333339</v>
      </c>
      <c r="Z23" s="269">
        <v>82</v>
      </c>
      <c r="AA23" s="269">
        <v>5</v>
      </c>
      <c r="AB23" s="191">
        <v>6.0975609756097562</v>
      </c>
      <c r="AC23" s="131"/>
      <c r="AD23" s="132"/>
      <c r="AE23" s="132"/>
      <c r="AF23" s="132"/>
    </row>
    <row r="24" spans="1:32" s="133" customFormat="1" x14ac:dyDescent="0.25">
      <c r="A24" s="75" t="s">
        <v>64</v>
      </c>
      <c r="B24" s="130">
        <v>2531</v>
      </c>
      <c r="C24" s="130">
        <v>3319</v>
      </c>
      <c r="D24" s="191">
        <v>131.13393915448438</v>
      </c>
      <c r="E24" s="269">
        <v>599</v>
      </c>
      <c r="F24" s="269">
        <v>681</v>
      </c>
      <c r="G24" s="191">
        <v>113.68948247078463</v>
      </c>
      <c r="H24" s="130">
        <v>242</v>
      </c>
      <c r="I24" s="130">
        <v>252</v>
      </c>
      <c r="J24" s="191">
        <v>104.13223140495869</v>
      </c>
      <c r="K24" s="269">
        <v>105</v>
      </c>
      <c r="L24" s="269">
        <v>80</v>
      </c>
      <c r="M24" s="191">
        <v>76.19047619047619</v>
      </c>
      <c r="N24" s="130">
        <v>29</v>
      </c>
      <c r="O24" s="130">
        <v>9</v>
      </c>
      <c r="P24" s="191">
        <v>31.03448275862069</v>
      </c>
      <c r="Q24" s="269">
        <v>547</v>
      </c>
      <c r="R24" s="269">
        <v>1422</v>
      </c>
      <c r="S24" s="191">
        <v>259.96343692870198</v>
      </c>
      <c r="T24" s="152">
        <v>2260</v>
      </c>
      <c r="U24" s="130">
        <v>2496</v>
      </c>
      <c r="V24" s="191">
        <v>110.4424778761062</v>
      </c>
      <c r="W24" s="269">
        <v>327</v>
      </c>
      <c r="X24" s="269">
        <v>322</v>
      </c>
      <c r="Y24" s="241">
        <v>98.470948012232412</v>
      </c>
      <c r="Z24" s="269">
        <v>288</v>
      </c>
      <c r="AA24" s="269">
        <v>285</v>
      </c>
      <c r="AB24" s="191">
        <v>98.958333333333343</v>
      </c>
      <c r="AC24" s="131"/>
      <c r="AD24" s="132"/>
      <c r="AE24" s="132"/>
      <c r="AF24" s="132"/>
    </row>
    <row r="25" spans="1:32" s="133" customFormat="1" x14ac:dyDescent="0.25">
      <c r="A25" s="75" t="s">
        <v>65</v>
      </c>
      <c r="B25" s="130">
        <v>838</v>
      </c>
      <c r="C25" s="130">
        <v>1451</v>
      </c>
      <c r="D25" s="191">
        <v>173.15035799522673</v>
      </c>
      <c r="E25" s="269">
        <v>331</v>
      </c>
      <c r="F25" s="269">
        <v>387</v>
      </c>
      <c r="G25" s="191">
        <v>116.91842900302115</v>
      </c>
      <c r="H25" s="130">
        <v>282</v>
      </c>
      <c r="I25" s="130">
        <v>215</v>
      </c>
      <c r="J25" s="191">
        <v>76.24113475177306</v>
      </c>
      <c r="K25" s="269">
        <v>39</v>
      </c>
      <c r="L25" s="269">
        <v>44</v>
      </c>
      <c r="M25" s="191">
        <v>112.82051282051282</v>
      </c>
      <c r="N25" s="130">
        <v>18</v>
      </c>
      <c r="O25" s="130">
        <v>7</v>
      </c>
      <c r="P25" s="191">
        <v>38.888888888888893</v>
      </c>
      <c r="Q25" s="269">
        <v>312</v>
      </c>
      <c r="R25" s="269">
        <v>218</v>
      </c>
      <c r="S25" s="191">
        <v>69.871794871794862</v>
      </c>
      <c r="T25" s="152">
        <v>695</v>
      </c>
      <c r="U25" s="130">
        <v>812</v>
      </c>
      <c r="V25" s="191">
        <v>116.83453237410073</v>
      </c>
      <c r="W25" s="269">
        <v>201</v>
      </c>
      <c r="X25" s="269">
        <v>164</v>
      </c>
      <c r="Y25" s="241">
        <v>81.592039800995025</v>
      </c>
      <c r="Z25" s="269">
        <v>179</v>
      </c>
      <c r="AA25" s="269">
        <v>140</v>
      </c>
      <c r="AB25" s="191">
        <v>78.212290502793294</v>
      </c>
      <c r="AC25" s="131"/>
      <c r="AD25" s="132"/>
      <c r="AE25" s="132"/>
      <c r="AF25" s="132"/>
    </row>
    <row r="26" spans="1:32" s="133" customFormat="1" x14ac:dyDescent="0.25">
      <c r="A26" s="75" t="s">
        <v>66</v>
      </c>
      <c r="B26" s="130">
        <v>756</v>
      </c>
      <c r="C26" s="130">
        <v>1095</v>
      </c>
      <c r="D26" s="191">
        <v>144.84126984126985</v>
      </c>
      <c r="E26" s="269">
        <v>130</v>
      </c>
      <c r="F26" s="269">
        <v>201</v>
      </c>
      <c r="G26" s="191">
        <v>154.61538461538461</v>
      </c>
      <c r="H26" s="130">
        <v>130</v>
      </c>
      <c r="I26" s="130">
        <v>213</v>
      </c>
      <c r="J26" s="191">
        <v>163.84615384615384</v>
      </c>
      <c r="K26" s="269">
        <v>14</v>
      </c>
      <c r="L26" s="269">
        <v>10</v>
      </c>
      <c r="M26" s="191">
        <v>71.428571428571431</v>
      </c>
      <c r="N26" s="130">
        <v>0</v>
      </c>
      <c r="O26" s="130">
        <v>0</v>
      </c>
      <c r="P26" s="191" t="s">
        <v>114</v>
      </c>
      <c r="Q26" s="269">
        <v>89</v>
      </c>
      <c r="R26" s="269">
        <v>209</v>
      </c>
      <c r="S26" s="191">
        <v>234.83146067415731</v>
      </c>
      <c r="T26" s="152">
        <v>719</v>
      </c>
      <c r="U26" s="130">
        <v>743</v>
      </c>
      <c r="V26" s="191">
        <v>103.33796940194715</v>
      </c>
      <c r="W26" s="269">
        <v>94</v>
      </c>
      <c r="X26" s="269">
        <v>101</v>
      </c>
      <c r="Y26" s="241">
        <v>107.44680851063831</v>
      </c>
      <c r="Z26" s="269">
        <v>75</v>
      </c>
      <c r="AA26" s="269">
        <v>86</v>
      </c>
      <c r="AB26" s="191">
        <v>114.66666666666667</v>
      </c>
      <c r="AC26" s="131"/>
      <c r="AD26" s="132"/>
      <c r="AE26" s="132"/>
      <c r="AF26" s="132"/>
    </row>
    <row r="27" spans="1:32" s="133" customFormat="1" x14ac:dyDescent="0.25">
      <c r="A27" s="75" t="s">
        <v>67</v>
      </c>
      <c r="B27" s="130">
        <v>1078</v>
      </c>
      <c r="C27" s="130">
        <v>1525</v>
      </c>
      <c r="D27" s="191">
        <v>141.46567717996291</v>
      </c>
      <c r="E27" s="269">
        <v>242</v>
      </c>
      <c r="F27" s="269">
        <v>306</v>
      </c>
      <c r="G27" s="191">
        <v>126.44628099173553</v>
      </c>
      <c r="H27" s="130">
        <v>37</v>
      </c>
      <c r="I27" s="130">
        <v>69</v>
      </c>
      <c r="J27" s="191">
        <v>186.48648648648648</v>
      </c>
      <c r="K27" s="269">
        <v>24</v>
      </c>
      <c r="L27" s="269">
        <v>21</v>
      </c>
      <c r="M27" s="191">
        <v>87.5</v>
      </c>
      <c r="N27" s="130">
        <v>7</v>
      </c>
      <c r="O27" s="130">
        <v>4</v>
      </c>
      <c r="P27" s="191">
        <v>57.142857142857139</v>
      </c>
      <c r="Q27" s="269">
        <v>223</v>
      </c>
      <c r="R27" s="269">
        <v>763</v>
      </c>
      <c r="S27" s="191">
        <v>342.15246636771298</v>
      </c>
      <c r="T27" s="152">
        <v>985</v>
      </c>
      <c r="U27" s="130">
        <v>1052</v>
      </c>
      <c r="V27" s="191">
        <v>106.80203045685279</v>
      </c>
      <c r="W27" s="269">
        <v>150</v>
      </c>
      <c r="X27" s="269">
        <v>156</v>
      </c>
      <c r="Y27" s="241">
        <v>104</v>
      </c>
      <c r="Z27" s="269">
        <v>119</v>
      </c>
      <c r="AA27" s="269">
        <v>134</v>
      </c>
      <c r="AB27" s="191">
        <v>112.60504201680672</v>
      </c>
      <c r="AC27" s="131"/>
      <c r="AD27" s="132"/>
      <c r="AE27" s="132"/>
      <c r="AF27" s="132"/>
    </row>
    <row r="28" spans="1:32" s="133" customFormat="1" x14ac:dyDescent="0.25">
      <c r="A28" s="75" t="s">
        <v>68</v>
      </c>
      <c r="B28" s="130">
        <v>225</v>
      </c>
      <c r="C28" s="130">
        <v>664</v>
      </c>
      <c r="D28" s="191">
        <v>295.11111111111109</v>
      </c>
      <c r="E28" s="269">
        <v>169</v>
      </c>
      <c r="F28" s="269">
        <v>194</v>
      </c>
      <c r="G28" s="191">
        <v>114.79289940828403</v>
      </c>
      <c r="H28" s="130">
        <v>201</v>
      </c>
      <c r="I28" s="130">
        <v>234</v>
      </c>
      <c r="J28" s="191">
        <v>116.4179104477612</v>
      </c>
      <c r="K28" s="269">
        <v>14</v>
      </c>
      <c r="L28" s="269">
        <v>10</v>
      </c>
      <c r="M28" s="191">
        <v>71.428571428571431</v>
      </c>
      <c r="N28" s="130">
        <v>3</v>
      </c>
      <c r="O28" s="130">
        <v>17</v>
      </c>
      <c r="P28" s="191">
        <v>566.66666666666674</v>
      </c>
      <c r="Q28" s="269">
        <v>151</v>
      </c>
      <c r="R28" s="269">
        <v>496</v>
      </c>
      <c r="S28" s="191">
        <v>328.47682119205297</v>
      </c>
      <c r="T28" s="152">
        <v>160</v>
      </c>
      <c r="U28" s="130">
        <v>181</v>
      </c>
      <c r="V28" s="191">
        <v>113.12500000000001</v>
      </c>
      <c r="W28" s="269">
        <v>105</v>
      </c>
      <c r="X28" s="269">
        <v>107</v>
      </c>
      <c r="Y28" s="241">
        <v>101.9047619047619</v>
      </c>
      <c r="Z28" s="269">
        <v>85</v>
      </c>
      <c r="AA28" s="269">
        <v>78</v>
      </c>
      <c r="AB28" s="191">
        <v>91.764705882352942</v>
      </c>
      <c r="AC28" s="131"/>
      <c r="AD28" s="132"/>
      <c r="AE28" s="132"/>
      <c r="AF28" s="132"/>
    </row>
    <row r="29" spans="1:32" s="133" customFormat="1" x14ac:dyDescent="0.25">
      <c r="A29" s="75" t="s">
        <v>69</v>
      </c>
      <c r="B29" s="130">
        <v>421</v>
      </c>
      <c r="C29" s="130">
        <v>596</v>
      </c>
      <c r="D29" s="191">
        <v>141.56769596199524</v>
      </c>
      <c r="E29" s="269">
        <v>191</v>
      </c>
      <c r="F29" s="269">
        <v>64</v>
      </c>
      <c r="G29" s="191">
        <v>33.507853403141361</v>
      </c>
      <c r="H29" s="130">
        <v>216</v>
      </c>
      <c r="I29" s="130">
        <v>170</v>
      </c>
      <c r="J29" s="191">
        <v>78.703703703703709</v>
      </c>
      <c r="K29" s="269">
        <v>7</v>
      </c>
      <c r="L29" s="269">
        <v>5</v>
      </c>
      <c r="M29" s="191">
        <v>71.428571428571431</v>
      </c>
      <c r="N29" s="130">
        <v>0</v>
      </c>
      <c r="O29" s="130">
        <v>0</v>
      </c>
      <c r="P29" s="191" t="s">
        <v>114</v>
      </c>
      <c r="Q29" s="269">
        <v>136</v>
      </c>
      <c r="R29" s="269">
        <v>0</v>
      </c>
      <c r="S29" s="191">
        <v>0</v>
      </c>
      <c r="T29" s="152">
        <v>378</v>
      </c>
      <c r="U29" s="130">
        <v>154</v>
      </c>
      <c r="V29" s="191">
        <v>40.74074074074074</v>
      </c>
      <c r="W29" s="269">
        <v>149</v>
      </c>
      <c r="X29" s="269">
        <v>29</v>
      </c>
      <c r="Y29" s="241">
        <v>19.463087248322147</v>
      </c>
      <c r="Z29" s="269">
        <v>122</v>
      </c>
      <c r="AA29" s="269">
        <v>22</v>
      </c>
      <c r="AB29" s="191">
        <v>18.032786885245901</v>
      </c>
      <c r="AC29" s="131"/>
      <c r="AD29" s="132"/>
      <c r="AE29" s="132"/>
      <c r="AF29" s="132"/>
    </row>
    <row r="30" spans="1:32" x14ac:dyDescent="0.25">
      <c r="A30" s="75" t="s">
        <v>70</v>
      </c>
      <c r="B30" s="130">
        <v>437</v>
      </c>
      <c r="C30" s="130">
        <v>766</v>
      </c>
      <c r="D30" s="191">
        <v>175.28604118993135</v>
      </c>
      <c r="E30" s="269">
        <v>235</v>
      </c>
      <c r="F30" s="269">
        <v>245</v>
      </c>
      <c r="G30" s="191">
        <v>104.25531914893618</v>
      </c>
      <c r="H30" s="130">
        <v>181</v>
      </c>
      <c r="I30" s="130">
        <v>107</v>
      </c>
      <c r="J30" s="191">
        <v>59.11602209944752</v>
      </c>
      <c r="K30" s="269">
        <v>9</v>
      </c>
      <c r="L30" s="269">
        <v>5</v>
      </c>
      <c r="M30" s="191">
        <v>55.555555555555557</v>
      </c>
      <c r="N30" s="130">
        <v>9</v>
      </c>
      <c r="O30" s="130">
        <v>0</v>
      </c>
      <c r="P30" s="191">
        <v>0</v>
      </c>
      <c r="Q30" s="269">
        <v>225</v>
      </c>
      <c r="R30" s="269">
        <v>397</v>
      </c>
      <c r="S30" s="191">
        <v>176.44444444444446</v>
      </c>
      <c r="T30" s="152">
        <v>383</v>
      </c>
      <c r="U30" s="130">
        <v>361</v>
      </c>
      <c r="V30" s="191">
        <v>94.255874673629251</v>
      </c>
      <c r="W30" s="269">
        <v>181</v>
      </c>
      <c r="X30" s="269">
        <v>106</v>
      </c>
      <c r="Y30" s="241">
        <v>58.563535911602202</v>
      </c>
      <c r="Z30" s="269">
        <v>152</v>
      </c>
      <c r="AA30" s="269">
        <v>93</v>
      </c>
      <c r="AB30" s="191">
        <v>61.184210526315788</v>
      </c>
      <c r="AC30" s="131"/>
      <c r="AD30" s="132"/>
      <c r="AE30" s="132"/>
      <c r="AF30" s="132"/>
    </row>
    <row r="31" spans="1:32" x14ac:dyDescent="0.25">
      <c r="A31" s="85" t="s">
        <v>71</v>
      </c>
      <c r="B31" s="130">
        <v>699</v>
      </c>
      <c r="C31" s="130">
        <v>1148</v>
      </c>
      <c r="D31" s="191">
        <v>164.23462088698139</v>
      </c>
      <c r="E31" s="269">
        <v>273</v>
      </c>
      <c r="F31" s="269">
        <v>412</v>
      </c>
      <c r="G31" s="191">
        <v>150.91575091575092</v>
      </c>
      <c r="H31" s="130">
        <v>196</v>
      </c>
      <c r="I31" s="130">
        <v>246</v>
      </c>
      <c r="J31" s="191">
        <v>125.51020408163265</v>
      </c>
      <c r="K31" s="269">
        <v>8</v>
      </c>
      <c r="L31" s="269">
        <v>28</v>
      </c>
      <c r="M31" s="191">
        <v>350</v>
      </c>
      <c r="N31" s="130">
        <v>13</v>
      </c>
      <c r="O31" s="130">
        <v>11</v>
      </c>
      <c r="P31" s="191">
        <v>84.615384615384613</v>
      </c>
      <c r="Q31" s="269">
        <v>240</v>
      </c>
      <c r="R31" s="269">
        <v>227</v>
      </c>
      <c r="S31" s="191">
        <v>94.583333333333329</v>
      </c>
      <c r="T31" s="152">
        <v>593</v>
      </c>
      <c r="U31" s="130">
        <v>668</v>
      </c>
      <c r="V31" s="191">
        <v>112.64755480607083</v>
      </c>
      <c r="W31" s="269">
        <v>184</v>
      </c>
      <c r="X31" s="269">
        <v>238</v>
      </c>
      <c r="Y31" s="241">
        <v>129.34782608695653</v>
      </c>
      <c r="Z31" s="269">
        <v>143</v>
      </c>
      <c r="AA31" s="269">
        <v>174</v>
      </c>
      <c r="AB31" s="191">
        <v>121.67832167832169</v>
      </c>
      <c r="AC31" s="131"/>
      <c r="AD31" s="132"/>
      <c r="AE31" s="132"/>
      <c r="AF31" s="132"/>
    </row>
    <row r="32" spans="1:32" x14ac:dyDescent="0.25">
      <c r="A32" s="93" t="s">
        <v>72</v>
      </c>
      <c r="B32" s="130">
        <v>980</v>
      </c>
      <c r="C32" s="130">
        <v>1399</v>
      </c>
      <c r="D32" s="191">
        <v>142.75510204081633</v>
      </c>
      <c r="E32" s="269">
        <v>314</v>
      </c>
      <c r="F32" s="269">
        <v>300</v>
      </c>
      <c r="G32" s="191">
        <v>95.541401273885356</v>
      </c>
      <c r="H32" s="130">
        <v>132</v>
      </c>
      <c r="I32" s="130">
        <v>161</v>
      </c>
      <c r="J32" s="191">
        <v>121.96969696969697</v>
      </c>
      <c r="K32" s="269">
        <v>8</v>
      </c>
      <c r="L32" s="269">
        <v>21</v>
      </c>
      <c r="M32" s="191">
        <v>262.5</v>
      </c>
      <c r="N32" s="130">
        <v>35</v>
      </c>
      <c r="O32" s="130">
        <v>61</v>
      </c>
      <c r="P32" s="191">
        <v>174.28571428571428</v>
      </c>
      <c r="Q32" s="269">
        <v>288</v>
      </c>
      <c r="R32" s="269">
        <v>33</v>
      </c>
      <c r="S32" s="191">
        <v>11.458333333333332</v>
      </c>
      <c r="T32" s="152">
        <v>870</v>
      </c>
      <c r="U32" s="130">
        <v>910</v>
      </c>
      <c r="V32" s="191">
        <v>104.59770114942528</v>
      </c>
      <c r="W32" s="269">
        <v>211</v>
      </c>
      <c r="X32" s="269">
        <v>183</v>
      </c>
      <c r="Y32" s="241">
        <v>86.729857819905206</v>
      </c>
      <c r="Z32" s="269">
        <v>159</v>
      </c>
      <c r="AA32" s="269">
        <v>134</v>
      </c>
      <c r="AB32" s="191">
        <v>84.276729559748432</v>
      </c>
      <c r="AC32" s="131"/>
      <c r="AD32" s="132"/>
      <c r="AE32" s="132"/>
      <c r="AF32" s="132"/>
    </row>
    <row r="33" spans="1:32" x14ac:dyDescent="0.25">
      <c r="A33" s="93" t="s">
        <v>73</v>
      </c>
      <c r="B33" s="130">
        <v>186</v>
      </c>
      <c r="C33" s="130">
        <v>693</v>
      </c>
      <c r="D33" s="191">
        <v>372.58064516129031</v>
      </c>
      <c r="E33" s="269">
        <v>105</v>
      </c>
      <c r="F33" s="269">
        <v>97</v>
      </c>
      <c r="G33" s="191">
        <v>92.38095238095238</v>
      </c>
      <c r="H33" s="130">
        <v>-20</v>
      </c>
      <c r="I33" s="130">
        <v>-221</v>
      </c>
      <c r="J33" s="191">
        <v>1105</v>
      </c>
      <c r="K33" s="269">
        <v>10</v>
      </c>
      <c r="L33" s="269">
        <v>4</v>
      </c>
      <c r="M33" s="191">
        <v>40</v>
      </c>
      <c r="N33" s="130">
        <v>0</v>
      </c>
      <c r="O33" s="130">
        <v>0</v>
      </c>
      <c r="P33" s="191" t="s">
        <v>114</v>
      </c>
      <c r="Q33" s="269">
        <v>91</v>
      </c>
      <c r="R33" s="269">
        <v>-432</v>
      </c>
      <c r="S33" s="191">
        <v>-474.72527472527474</v>
      </c>
      <c r="T33" s="152">
        <v>150</v>
      </c>
      <c r="U33" s="130">
        <v>161</v>
      </c>
      <c r="V33" s="191">
        <v>107.33333333333333</v>
      </c>
      <c r="W33" s="269">
        <v>70</v>
      </c>
      <c r="X33" s="269">
        <v>57</v>
      </c>
      <c r="Y33" s="241">
        <v>81.428571428571431</v>
      </c>
      <c r="Z33" s="269">
        <v>64</v>
      </c>
      <c r="AA33" s="269">
        <v>52</v>
      </c>
      <c r="AB33" s="191">
        <v>81.25</v>
      </c>
      <c r="AC33" s="131"/>
      <c r="AD33" s="132"/>
      <c r="AE33" s="132"/>
      <c r="AF33" s="132"/>
    </row>
    <row r="34" spans="1:32" x14ac:dyDescent="0.25">
      <c r="A34" s="207" t="s">
        <v>74</v>
      </c>
      <c r="B34" s="130">
        <v>186</v>
      </c>
      <c r="C34" s="130">
        <v>611</v>
      </c>
      <c r="D34" s="191">
        <v>328.49462365591398</v>
      </c>
      <c r="E34" s="269">
        <v>115</v>
      </c>
      <c r="F34" s="269">
        <v>120</v>
      </c>
      <c r="G34" s="191">
        <v>104.34782608695652</v>
      </c>
      <c r="H34" s="130">
        <v>-146</v>
      </c>
      <c r="I34" s="130">
        <v>-94</v>
      </c>
      <c r="J34" s="191">
        <v>64.38356164383562</v>
      </c>
      <c r="K34" s="269">
        <v>1</v>
      </c>
      <c r="L34" s="269">
        <v>4</v>
      </c>
      <c r="M34" s="191">
        <v>400</v>
      </c>
      <c r="N34" s="130">
        <v>1</v>
      </c>
      <c r="O34" s="130">
        <v>2</v>
      </c>
      <c r="P34" s="191">
        <v>200</v>
      </c>
      <c r="Q34" s="269">
        <v>108</v>
      </c>
      <c r="R34" s="269">
        <v>-7</v>
      </c>
      <c r="S34" s="191">
        <v>-6.481481481481481</v>
      </c>
      <c r="T34" s="152">
        <v>128</v>
      </c>
      <c r="U34" s="130">
        <v>119</v>
      </c>
      <c r="V34" s="191">
        <v>92.96875</v>
      </c>
      <c r="W34" s="269">
        <v>80</v>
      </c>
      <c r="X34" s="269">
        <v>55</v>
      </c>
      <c r="Y34" s="241">
        <v>68.75</v>
      </c>
      <c r="Z34" s="269">
        <v>74</v>
      </c>
      <c r="AA34" s="269">
        <v>54</v>
      </c>
      <c r="AB34" s="191">
        <v>72.972972972972968</v>
      </c>
    </row>
    <row r="35" spans="1:32" x14ac:dyDescent="0.25">
      <c r="A35" s="207" t="s">
        <v>75</v>
      </c>
      <c r="B35" s="130">
        <v>893</v>
      </c>
      <c r="C35" s="130">
        <v>1395</v>
      </c>
      <c r="D35" s="191">
        <v>156.21500559910416</v>
      </c>
      <c r="E35" s="269">
        <v>281</v>
      </c>
      <c r="F35" s="269">
        <v>322</v>
      </c>
      <c r="G35" s="191">
        <v>114.59074733096087</v>
      </c>
      <c r="H35" s="130">
        <v>148</v>
      </c>
      <c r="I35" s="130">
        <v>99</v>
      </c>
      <c r="J35" s="191">
        <v>66.891891891891902</v>
      </c>
      <c r="K35" s="269">
        <v>35</v>
      </c>
      <c r="L35" s="269">
        <v>40</v>
      </c>
      <c r="M35" s="191">
        <v>114.28571428571428</v>
      </c>
      <c r="N35" s="130">
        <v>36</v>
      </c>
      <c r="O35" s="130">
        <v>45</v>
      </c>
      <c r="P35" s="191">
        <v>125</v>
      </c>
      <c r="Q35" s="269">
        <v>249</v>
      </c>
      <c r="R35" s="269">
        <v>240</v>
      </c>
      <c r="S35" s="191">
        <v>96.385542168674704</v>
      </c>
      <c r="T35" s="152">
        <v>814</v>
      </c>
      <c r="U35" s="130">
        <v>855</v>
      </c>
      <c r="V35" s="191">
        <v>105.03685503685503</v>
      </c>
      <c r="W35" s="269">
        <v>203</v>
      </c>
      <c r="X35" s="269">
        <v>113</v>
      </c>
      <c r="Y35" s="241">
        <v>55.665024630541872</v>
      </c>
      <c r="Z35" s="269">
        <v>176</v>
      </c>
      <c r="AA35" s="269">
        <v>92</v>
      </c>
      <c r="AB35" s="191">
        <v>52.272727272727273</v>
      </c>
    </row>
    <row r="36" spans="1:32" x14ac:dyDescent="0.25">
      <c r="A36" s="207" t="s">
        <v>76</v>
      </c>
      <c r="B36" s="130">
        <v>259</v>
      </c>
      <c r="C36" s="130">
        <v>333</v>
      </c>
      <c r="D36" s="191">
        <v>128.57142857142858</v>
      </c>
      <c r="E36" s="269">
        <v>117</v>
      </c>
      <c r="F36" s="269">
        <v>6</v>
      </c>
      <c r="G36" s="191">
        <v>5.1282051282051277</v>
      </c>
      <c r="H36" s="130">
        <v>125</v>
      </c>
      <c r="I36" s="130">
        <v>32</v>
      </c>
      <c r="J36" s="191">
        <v>25.6</v>
      </c>
      <c r="K36" s="269">
        <v>7</v>
      </c>
      <c r="L36" s="269">
        <v>0</v>
      </c>
      <c r="M36" s="191">
        <v>0</v>
      </c>
      <c r="N36" s="130">
        <v>19</v>
      </c>
      <c r="O36" s="130">
        <v>8</v>
      </c>
      <c r="P36" s="191">
        <v>42.105263157894733</v>
      </c>
      <c r="Q36" s="269">
        <v>110</v>
      </c>
      <c r="R36" s="269">
        <v>713</v>
      </c>
      <c r="S36" s="191">
        <v>648.18181818181813</v>
      </c>
      <c r="T36" s="152">
        <v>231</v>
      </c>
      <c r="U36" s="130">
        <v>33</v>
      </c>
      <c r="V36" s="191">
        <v>14.285714285714285</v>
      </c>
      <c r="W36" s="269">
        <v>89</v>
      </c>
      <c r="X36" s="269">
        <v>5</v>
      </c>
      <c r="Y36" s="241">
        <v>5.6179775280898872</v>
      </c>
      <c r="Z36" s="269">
        <v>72</v>
      </c>
      <c r="AA36" s="269">
        <v>2</v>
      </c>
      <c r="AB36" s="191">
        <v>2.7777777777777777</v>
      </c>
    </row>
    <row r="37" spans="1:32" x14ac:dyDescent="0.25">
      <c r="A37" s="207" t="s">
        <v>77</v>
      </c>
      <c r="B37" s="130">
        <v>140</v>
      </c>
      <c r="C37" s="130">
        <v>245</v>
      </c>
      <c r="D37" s="191">
        <v>175</v>
      </c>
      <c r="E37" s="269">
        <v>80</v>
      </c>
      <c r="F37" s="269">
        <v>100</v>
      </c>
      <c r="G37" s="191">
        <v>125</v>
      </c>
      <c r="H37" s="130">
        <v>25</v>
      </c>
      <c r="I37" s="130">
        <v>84</v>
      </c>
      <c r="J37" s="191">
        <v>336</v>
      </c>
      <c r="K37" s="269">
        <v>12</v>
      </c>
      <c r="L37" s="269">
        <v>4</v>
      </c>
      <c r="M37" s="191">
        <v>33.333333333333329</v>
      </c>
      <c r="N37" s="130">
        <v>8</v>
      </c>
      <c r="O37" s="130">
        <v>7</v>
      </c>
      <c r="P37" s="191">
        <v>87.5</v>
      </c>
      <c r="Q37" s="269">
        <v>74</v>
      </c>
      <c r="R37" s="269">
        <v>713</v>
      </c>
      <c r="S37" s="191">
        <v>963.51351351351354</v>
      </c>
      <c r="T37" s="152">
        <v>107</v>
      </c>
      <c r="U37" s="130">
        <v>128</v>
      </c>
      <c r="V37" s="192">
        <v>119.62616822429905</v>
      </c>
      <c r="W37" s="269">
        <v>47</v>
      </c>
      <c r="X37" s="269">
        <v>61</v>
      </c>
      <c r="Y37" s="241">
        <v>129.78723404255319</v>
      </c>
      <c r="Z37" s="269">
        <v>40</v>
      </c>
      <c r="AA37" s="269">
        <v>45</v>
      </c>
      <c r="AB37" s="191">
        <v>112.5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8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7"/>
  <sheetViews>
    <sheetView view="pageBreakPreview" zoomScale="90" zoomScaleNormal="80" zoomScaleSheetLayoutView="90" workbookViewId="0">
      <selection activeCell="B12" sqref="B12"/>
    </sheetView>
  </sheetViews>
  <sheetFormatPr defaultColWidth="9.140625" defaultRowHeight="15.75" x14ac:dyDescent="0.25"/>
  <cols>
    <col min="1" max="1" width="27.7109375" style="135" customWidth="1"/>
    <col min="2" max="3" width="10.85546875" style="133" customWidth="1"/>
    <col min="4" max="4" width="6.85546875" style="133" customWidth="1"/>
    <col min="5" max="6" width="9.28515625" style="133" customWidth="1"/>
    <col min="7" max="7" width="7.42578125" style="133" customWidth="1"/>
    <col min="8" max="9" width="9.28515625" style="133" customWidth="1"/>
    <col min="10" max="10" width="7" style="133" customWidth="1"/>
    <col min="11" max="12" width="9.28515625" style="133" customWidth="1"/>
    <col min="13" max="13" width="9" style="133" bestFit="1" customWidth="1"/>
    <col min="14" max="15" width="9.28515625" style="133" customWidth="1"/>
    <col min="16" max="16" width="9" style="133" bestFit="1" customWidth="1"/>
    <col min="17" max="18" width="9.28515625" style="133" customWidth="1"/>
    <col min="19" max="19" width="7.85546875" style="133" customWidth="1"/>
    <col min="20" max="21" width="9.28515625" style="133" customWidth="1"/>
    <col min="22" max="22" width="7.85546875" style="133" customWidth="1"/>
    <col min="23" max="24" width="9.28515625" style="133" customWidth="1"/>
    <col min="25" max="25" width="7.85546875" style="133" customWidth="1"/>
    <col min="26" max="27" width="9.28515625" style="134" customWidth="1"/>
    <col min="28" max="28" width="7.85546875" style="134" customWidth="1"/>
    <col min="29" max="16384" width="9.140625" style="134"/>
  </cols>
  <sheetData>
    <row r="1" spans="1:32" s="112" customFormat="1" ht="20.25" x14ac:dyDescent="0.3">
      <c r="A1" s="109"/>
      <c r="B1" s="364" t="s">
        <v>92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110"/>
      <c r="O1" s="110"/>
      <c r="P1" s="110"/>
      <c r="Q1" s="110"/>
      <c r="R1" s="110"/>
      <c r="S1" s="110"/>
      <c r="T1" s="110"/>
      <c r="U1" s="110"/>
      <c r="V1" s="110"/>
      <c r="W1" s="111"/>
      <c r="X1" s="111"/>
      <c r="Y1" s="110"/>
      <c r="AB1" s="140" t="s">
        <v>26</v>
      </c>
    </row>
    <row r="2" spans="1:32" s="112" customFormat="1" ht="20.25" x14ac:dyDescent="0.2">
      <c r="B2" s="364" t="s">
        <v>147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13"/>
      <c r="O2" s="113"/>
      <c r="P2" s="113"/>
      <c r="Q2" s="113"/>
      <c r="R2" s="113"/>
      <c r="S2" s="113"/>
      <c r="T2" s="113"/>
      <c r="U2" s="113"/>
      <c r="V2" s="113"/>
      <c r="W2" s="114"/>
      <c r="X2" s="114"/>
      <c r="Y2" s="113"/>
    </row>
    <row r="3" spans="1:32" s="112" customFormat="1" ht="15" customHeight="1" x14ac:dyDescent="0.25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63" t="s">
        <v>9</v>
      </c>
      <c r="N3" s="115"/>
      <c r="O3" s="115"/>
      <c r="P3" s="115"/>
      <c r="Q3" s="115"/>
      <c r="R3" s="115"/>
      <c r="S3" s="116"/>
      <c r="T3" s="115"/>
      <c r="U3" s="115"/>
      <c r="V3" s="115"/>
      <c r="W3" s="117"/>
      <c r="X3" s="118"/>
      <c r="Y3" s="116"/>
      <c r="AB3" s="63" t="s">
        <v>9</v>
      </c>
    </row>
    <row r="4" spans="1:32" s="121" customFormat="1" ht="12.75" x14ac:dyDescent="0.2">
      <c r="A4" s="141"/>
      <c r="B4" s="365" t="s">
        <v>10</v>
      </c>
      <c r="C4" s="366"/>
      <c r="D4" s="367"/>
      <c r="E4" s="365" t="s">
        <v>27</v>
      </c>
      <c r="F4" s="366"/>
      <c r="G4" s="367"/>
      <c r="H4" s="371" t="s">
        <v>28</v>
      </c>
      <c r="I4" s="371"/>
      <c r="J4" s="371"/>
      <c r="K4" s="365" t="s">
        <v>18</v>
      </c>
      <c r="L4" s="366"/>
      <c r="M4" s="367"/>
      <c r="N4" s="365" t="s">
        <v>25</v>
      </c>
      <c r="O4" s="366"/>
      <c r="P4" s="366"/>
      <c r="Q4" s="365" t="s">
        <v>13</v>
      </c>
      <c r="R4" s="366"/>
      <c r="S4" s="367"/>
      <c r="T4" s="365" t="s">
        <v>19</v>
      </c>
      <c r="U4" s="366"/>
      <c r="V4" s="367"/>
      <c r="W4" s="365" t="s">
        <v>21</v>
      </c>
      <c r="X4" s="366"/>
      <c r="Y4" s="366"/>
      <c r="Z4" s="358" t="s">
        <v>20</v>
      </c>
      <c r="AA4" s="359"/>
      <c r="AB4" s="360"/>
      <c r="AC4" s="119"/>
      <c r="AD4" s="120"/>
      <c r="AE4" s="120"/>
      <c r="AF4" s="120"/>
    </row>
    <row r="5" spans="1:32" s="122" customFormat="1" ht="35.25" customHeight="1" x14ac:dyDescent="0.2">
      <c r="A5" s="142"/>
      <c r="B5" s="368"/>
      <c r="C5" s="369"/>
      <c r="D5" s="370"/>
      <c r="E5" s="368"/>
      <c r="F5" s="369"/>
      <c r="G5" s="370"/>
      <c r="H5" s="371"/>
      <c r="I5" s="371"/>
      <c r="J5" s="371"/>
      <c r="K5" s="368"/>
      <c r="L5" s="369"/>
      <c r="M5" s="370"/>
      <c r="N5" s="368"/>
      <c r="O5" s="369"/>
      <c r="P5" s="369"/>
      <c r="Q5" s="368"/>
      <c r="R5" s="369"/>
      <c r="S5" s="370"/>
      <c r="T5" s="368"/>
      <c r="U5" s="369"/>
      <c r="V5" s="370"/>
      <c r="W5" s="368"/>
      <c r="X5" s="369"/>
      <c r="Y5" s="369"/>
      <c r="Z5" s="361"/>
      <c r="AA5" s="362"/>
      <c r="AB5" s="363"/>
      <c r="AC5" s="119"/>
      <c r="AD5" s="120"/>
      <c r="AE5" s="120"/>
      <c r="AF5" s="120"/>
    </row>
    <row r="6" spans="1:32" s="123" customFormat="1" ht="12.75" x14ac:dyDescent="0.2">
      <c r="A6" s="143"/>
      <c r="B6" s="144">
        <v>2020</v>
      </c>
      <c r="C6" s="144">
        <v>2021</v>
      </c>
      <c r="D6" s="145" t="s">
        <v>3</v>
      </c>
      <c r="E6" s="144">
        <v>2020</v>
      </c>
      <c r="F6" s="144">
        <v>2021</v>
      </c>
      <c r="G6" s="145" t="s">
        <v>3</v>
      </c>
      <c r="H6" s="144">
        <v>2020</v>
      </c>
      <c r="I6" s="144">
        <v>2021</v>
      </c>
      <c r="J6" s="145" t="s">
        <v>3</v>
      </c>
      <c r="K6" s="144">
        <v>2020</v>
      </c>
      <c r="L6" s="144">
        <v>2021</v>
      </c>
      <c r="M6" s="145" t="s">
        <v>3</v>
      </c>
      <c r="N6" s="144">
        <v>2020</v>
      </c>
      <c r="O6" s="144">
        <v>2021</v>
      </c>
      <c r="P6" s="145" t="s">
        <v>3</v>
      </c>
      <c r="Q6" s="144">
        <v>2020</v>
      </c>
      <c r="R6" s="144">
        <v>2021</v>
      </c>
      <c r="S6" s="145" t="s">
        <v>3</v>
      </c>
      <c r="T6" s="144">
        <v>2020</v>
      </c>
      <c r="U6" s="144">
        <v>2021</v>
      </c>
      <c r="V6" s="145" t="s">
        <v>3</v>
      </c>
      <c r="W6" s="146">
        <v>2020</v>
      </c>
      <c r="X6" s="146">
        <v>2021</v>
      </c>
      <c r="Y6" s="145" t="s">
        <v>3</v>
      </c>
      <c r="Z6" s="144">
        <v>2020</v>
      </c>
      <c r="AA6" s="144">
        <v>2021</v>
      </c>
      <c r="AB6" s="145" t="s">
        <v>3</v>
      </c>
      <c r="AC6" s="147"/>
      <c r="AD6" s="148"/>
      <c r="AE6" s="148"/>
      <c r="AF6" s="148"/>
    </row>
    <row r="7" spans="1:32" s="121" customFormat="1" ht="12" x14ac:dyDescent="0.2">
      <c r="A7" s="124" t="s">
        <v>5</v>
      </c>
      <c r="B7" s="125">
        <v>1</v>
      </c>
      <c r="C7" s="125">
        <v>2</v>
      </c>
      <c r="D7" s="125">
        <v>3</v>
      </c>
      <c r="E7" s="125">
        <v>4</v>
      </c>
      <c r="F7" s="125">
        <v>5</v>
      </c>
      <c r="G7" s="125">
        <v>6</v>
      </c>
      <c r="H7" s="125">
        <v>7</v>
      </c>
      <c r="I7" s="125">
        <v>8</v>
      </c>
      <c r="J7" s="125">
        <v>9</v>
      </c>
      <c r="K7" s="125">
        <v>13</v>
      </c>
      <c r="L7" s="125">
        <v>14</v>
      </c>
      <c r="M7" s="125">
        <v>15</v>
      </c>
      <c r="N7" s="125">
        <v>16</v>
      </c>
      <c r="O7" s="125">
        <v>17</v>
      </c>
      <c r="P7" s="125">
        <v>18</v>
      </c>
      <c r="Q7" s="125">
        <v>19</v>
      </c>
      <c r="R7" s="125">
        <v>20</v>
      </c>
      <c r="S7" s="125">
        <v>21</v>
      </c>
      <c r="T7" s="125">
        <v>22</v>
      </c>
      <c r="U7" s="125">
        <v>23</v>
      </c>
      <c r="V7" s="125">
        <v>24</v>
      </c>
      <c r="W7" s="125">
        <v>25</v>
      </c>
      <c r="X7" s="125">
        <v>26</v>
      </c>
      <c r="Y7" s="125">
        <v>27</v>
      </c>
      <c r="Z7" s="125">
        <v>28</v>
      </c>
      <c r="AA7" s="125">
        <v>29</v>
      </c>
      <c r="AB7" s="125">
        <v>30</v>
      </c>
      <c r="AC7" s="126"/>
      <c r="AD7" s="127"/>
      <c r="AE7" s="127"/>
      <c r="AF7" s="127"/>
    </row>
    <row r="8" spans="1:32" s="151" customFormat="1" x14ac:dyDescent="0.25">
      <c r="A8" s="69" t="s">
        <v>48</v>
      </c>
      <c r="B8" s="128">
        <v>32099</v>
      </c>
      <c r="C8" s="128">
        <v>25027</v>
      </c>
      <c r="D8" s="192">
        <f>C8/B8*100</f>
        <v>77.96816100190037</v>
      </c>
      <c r="E8" s="128">
        <v>15857</v>
      </c>
      <c r="F8" s="128">
        <v>17748</v>
      </c>
      <c r="G8" s="192">
        <f>F8/E8*100</f>
        <v>111.9253326606546</v>
      </c>
      <c r="H8" s="128">
        <f>[31]Шаблон!F7+[32]Шаблон!D7</f>
        <v>5460</v>
      </c>
      <c r="I8" s="128">
        <f>[33]Шаблон!F7+[34]Шаблон!D7</f>
        <v>6591</v>
      </c>
      <c r="J8" s="192">
        <f>I8/H8*100</f>
        <v>120.71428571428571</v>
      </c>
      <c r="K8" s="128">
        <v>2398</v>
      </c>
      <c r="L8" s="128">
        <v>2102</v>
      </c>
      <c r="M8" s="192">
        <f>L8/K8*100</f>
        <v>87.656380316930765</v>
      </c>
      <c r="N8" s="128">
        <f>[31]Шаблон!K7+[31]Шаблон!L7+[32]Шаблон!G7</f>
        <v>4216</v>
      </c>
      <c r="O8" s="128">
        <f>[33]Шаблон!K7+[33]Шаблон!L7+[34]Шаблон!G7</f>
        <v>2886</v>
      </c>
      <c r="P8" s="192">
        <f>O8/N8*100</f>
        <v>68.453510436432637</v>
      </c>
      <c r="Q8" s="128">
        <v>14472</v>
      </c>
      <c r="R8" s="128">
        <v>16597</v>
      </c>
      <c r="S8" s="192">
        <f>R8/Q8*100</f>
        <v>114.68352681039249</v>
      </c>
      <c r="T8" s="128">
        <v>25965</v>
      </c>
      <c r="U8" s="128">
        <v>27316</v>
      </c>
      <c r="V8" s="192">
        <f>U8/T8*100</f>
        <v>105.20315809743886</v>
      </c>
      <c r="W8" s="129">
        <v>9938</v>
      </c>
      <c r="X8" s="129">
        <v>7766</v>
      </c>
      <c r="Y8" s="192">
        <f>X8/W8*100</f>
        <v>78.144495874421409</v>
      </c>
      <c r="Z8" s="128">
        <v>8257</v>
      </c>
      <c r="AA8" s="128">
        <v>6276</v>
      </c>
      <c r="AB8" s="192">
        <f>AA8/Z8*100</f>
        <v>76.00823543659925</v>
      </c>
      <c r="AC8" s="149"/>
      <c r="AD8" s="150"/>
      <c r="AE8" s="150"/>
      <c r="AF8" s="150"/>
    </row>
    <row r="9" spans="1:32" s="133" customFormat="1" x14ac:dyDescent="0.25">
      <c r="A9" s="75" t="s">
        <v>49</v>
      </c>
      <c r="B9" s="130">
        <v>1772</v>
      </c>
      <c r="C9" s="130">
        <v>1676</v>
      </c>
      <c r="D9" s="191">
        <v>94.582392776523704</v>
      </c>
      <c r="E9" s="130">
        <v>465</v>
      </c>
      <c r="F9" s="130">
        <v>618</v>
      </c>
      <c r="G9" s="191">
        <v>132.90322580645162</v>
      </c>
      <c r="H9" s="130">
        <v>71</v>
      </c>
      <c r="I9" s="130">
        <v>50</v>
      </c>
      <c r="J9" s="191">
        <v>70.422535211267601</v>
      </c>
      <c r="K9" s="130">
        <v>5</v>
      </c>
      <c r="L9" s="130">
        <v>16</v>
      </c>
      <c r="M9" s="191">
        <v>320</v>
      </c>
      <c r="N9" s="130">
        <v>4</v>
      </c>
      <c r="O9" s="130">
        <v>3</v>
      </c>
      <c r="P9" s="191">
        <v>75</v>
      </c>
      <c r="Q9" s="130">
        <v>233</v>
      </c>
      <c r="R9" s="130">
        <v>479</v>
      </c>
      <c r="S9" s="191">
        <v>205.57939914163092</v>
      </c>
      <c r="T9" s="130">
        <v>1690</v>
      </c>
      <c r="U9" s="130">
        <v>1866</v>
      </c>
      <c r="V9" s="191">
        <v>110.41420118343194</v>
      </c>
      <c r="W9" s="152">
        <v>386</v>
      </c>
      <c r="X9" s="152">
        <v>238</v>
      </c>
      <c r="Y9" s="191">
        <v>61.6580310880829</v>
      </c>
      <c r="Z9" s="130">
        <v>299</v>
      </c>
      <c r="AA9" s="130">
        <v>173</v>
      </c>
      <c r="AB9" s="191">
        <v>57.859531772575245</v>
      </c>
      <c r="AC9" s="131"/>
      <c r="AD9" s="132"/>
      <c r="AE9" s="132"/>
      <c r="AF9" s="132"/>
    </row>
    <row r="10" spans="1:32" s="133" customFormat="1" x14ac:dyDescent="0.25">
      <c r="A10" s="75" t="s">
        <v>50</v>
      </c>
      <c r="B10" s="130">
        <v>1184</v>
      </c>
      <c r="C10" s="130">
        <v>1051</v>
      </c>
      <c r="D10" s="191">
        <v>88.766891891891902</v>
      </c>
      <c r="E10" s="130">
        <v>326</v>
      </c>
      <c r="F10" s="130">
        <v>505</v>
      </c>
      <c r="G10" s="191">
        <v>154.90797546012269</v>
      </c>
      <c r="H10" s="130">
        <v>59</v>
      </c>
      <c r="I10" s="130">
        <v>47</v>
      </c>
      <c r="J10" s="191">
        <v>79.66101694915254</v>
      </c>
      <c r="K10" s="130">
        <v>17</v>
      </c>
      <c r="L10" s="130">
        <v>15</v>
      </c>
      <c r="M10" s="191">
        <v>88.235294117647058</v>
      </c>
      <c r="N10" s="130">
        <v>23</v>
      </c>
      <c r="O10" s="130">
        <v>10</v>
      </c>
      <c r="P10" s="191">
        <v>43.478260869565219</v>
      </c>
      <c r="Q10" s="130">
        <v>239</v>
      </c>
      <c r="R10" s="130">
        <v>431</v>
      </c>
      <c r="S10" s="191">
        <v>180.3347280334728</v>
      </c>
      <c r="T10" s="130">
        <v>1112</v>
      </c>
      <c r="U10" s="130">
        <v>1238</v>
      </c>
      <c r="V10" s="191">
        <v>111.33093525179856</v>
      </c>
      <c r="W10" s="152">
        <v>257</v>
      </c>
      <c r="X10" s="152">
        <v>242</v>
      </c>
      <c r="Y10" s="191">
        <v>94.163424124513611</v>
      </c>
      <c r="Z10" s="130">
        <v>203</v>
      </c>
      <c r="AA10" s="130">
        <v>193</v>
      </c>
      <c r="AB10" s="191">
        <v>95.073891625615758</v>
      </c>
      <c r="AC10" s="131"/>
      <c r="AD10" s="132"/>
      <c r="AE10" s="132"/>
      <c r="AF10" s="132"/>
    </row>
    <row r="11" spans="1:32" s="133" customFormat="1" x14ac:dyDescent="0.25">
      <c r="A11" s="75" t="s">
        <v>51</v>
      </c>
      <c r="B11" s="130">
        <v>230</v>
      </c>
      <c r="C11" s="130">
        <v>325</v>
      </c>
      <c r="D11" s="191">
        <v>141.30434782608697</v>
      </c>
      <c r="E11" s="130">
        <v>53</v>
      </c>
      <c r="F11" s="130">
        <v>114</v>
      </c>
      <c r="G11" s="191">
        <v>215.09433962264151</v>
      </c>
      <c r="H11" s="130">
        <v>10</v>
      </c>
      <c r="I11" s="130">
        <v>13</v>
      </c>
      <c r="J11" s="191">
        <v>130</v>
      </c>
      <c r="K11" s="130">
        <v>2</v>
      </c>
      <c r="L11" s="130">
        <v>4</v>
      </c>
      <c r="M11" s="191">
        <v>200</v>
      </c>
      <c r="N11" s="130">
        <v>0</v>
      </c>
      <c r="O11" s="130">
        <v>0</v>
      </c>
      <c r="P11" s="191" t="s">
        <v>114</v>
      </c>
      <c r="Q11" s="130">
        <v>18</v>
      </c>
      <c r="R11" s="130">
        <v>107</v>
      </c>
      <c r="S11" s="191">
        <v>594.44444444444446</v>
      </c>
      <c r="T11" s="130">
        <v>211</v>
      </c>
      <c r="U11" s="130">
        <v>360</v>
      </c>
      <c r="V11" s="191">
        <v>170.61611374407585</v>
      </c>
      <c r="W11" s="152">
        <v>37</v>
      </c>
      <c r="X11" s="152">
        <v>46</v>
      </c>
      <c r="Y11" s="191">
        <v>124.32432432432432</v>
      </c>
      <c r="Z11" s="130">
        <v>30</v>
      </c>
      <c r="AA11" s="130">
        <v>43</v>
      </c>
      <c r="AB11" s="191">
        <v>143.33333333333334</v>
      </c>
      <c r="AC11" s="131"/>
      <c r="AD11" s="132"/>
      <c r="AE11" s="132"/>
      <c r="AF11" s="132"/>
    </row>
    <row r="12" spans="1:32" s="133" customFormat="1" x14ac:dyDescent="0.25">
      <c r="A12" s="75" t="s">
        <v>52</v>
      </c>
      <c r="B12" s="130">
        <v>2402</v>
      </c>
      <c r="C12" s="130">
        <v>2134</v>
      </c>
      <c r="D12" s="191">
        <v>88.842631140716065</v>
      </c>
      <c r="E12" s="130">
        <v>1131</v>
      </c>
      <c r="F12" s="130">
        <v>1763</v>
      </c>
      <c r="G12" s="191">
        <v>155.87975243147656</v>
      </c>
      <c r="H12" s="130">
        <v>183</v>
      </c>
      <c r="I12" s="130">
        <v>503</v>
      </c>
      <c r="J12" s="191">
        <v>274.8633879781421</v>
      </c>
      <c r="K12" s="130">
        <v>144</v>
      </c>
      <c r="L12" s="130">
        <v>168</v>
      </c>
      <c r="M12" s="191">
        <v>116.66666666666667</v>
      </c>
      <c r="N12" s="130">
        <v>294</v>
      </c>
      <c r="O12" s="130">
        <v>304</v>
      </c>
      <c r="P12" s="191">
        <v>103.4013605442177</v>
      </c>
      <c r="Q12" s="130">
        <v>1053</v>
      </c>
      <c r="R12" s="130">
        <v>1654</v>
      </c>
      <c r="S12" s="191">
        <v>157.07502374169039</v>
      </c>
      <c r="T12" s="130">
        <v>2169</v>
      </c>
      <c r="U12" s="130">
        <v>2445</v>
      </c>
      <c r="V12" s="191">
        <v>112.72475795297372</v>
      </c>
      <c r="W12" s="152">
        <v>897</v>
      </c>
      <c r="X12" s="152">
        <v>766</v>
      </c>
      <c r="Y12" s="191">
        <v>85.395763656633221</v>
      </c>
      <c r="Z12" s="130">
        <v>758</v>
      </c>
      <c r="AA12" s="130">
        <v>530</v>
      </c>
      <c r="AB12" s="191">
        <v>69.920844327176781</v>
      </c>
      <c r="AC12" s="131"/>
      <c r="AD12" s="132"/>
      <c r="AE12" s="132"/>
      <c r="AF12" s="132"/>
    </row>
    <row r="13" spans="1:32" s="133" customFormat="1" x14ac:dyDescent="0.25">
      <c r="A13" s="75" t="s">
        <v>53</v>
      </c>
      <c r="B13" s="130">
        <v>2421</v>
      </c>
      <c r="C13" s="130">
        <v>2236</v>
      </c>
      <c r="D13" s="191">
        <v>92.358529533250717</v>
      </c>
      <c r="E13" s="130">
        <v>844</v>
      </c>
      <c r="F13" s="130">
        <v>871</v>
      </c>
      <c r="G13" s="191">
        <v>103.19905213270142</v>
      </c>
      <c r="H13" s="130">
        <v>301</v>
      </c>
      <c r="I13" s="130">
        <v>328</v>
      </c>
      <c r="J13" s="191">
        <v>108.97009966777409</v>
      </c>
      <c r="K13" s="130">
        <v>185</v>
      </c>
      <c r="L13" s="130">
        <v>33</v>
      </c>
      <c r="M13" s="191">
        <v>17.837837837837839</v>
      </c>
      <c r="N13" s="130">
        <v>183</v>
      </c>
      <c r="O13" s="130">
        <v>85</v>
      </c>
      <c r="P13" s="191">
        <v>46.448087431693992</v>
      </c>
      <c r="Q13" s="130">
        <v>539</v>
      </c>
      <c r="R13" s="130">
        <v>777</v>
      </c>
      <c r="S13" s="191">
        <v>144.15584415584414</v>
      </c>
      <c r="T13" s="130">
        <v>2148</v>
      </c>
      <c r="U13" s="130">
        <v>2364</v>
      </c>
      <c r="V13" s="191">
        <v>110.05586592178771</v>
      </c>
      <c r="W13" s="152">
        <v>575</v>
      </c>
      <c r="X13" s="152">
        <v>390</v>
      </c>
      <c r="Y13" s="191">
        <v>67.826086956521735</v>
      </c>
      <c r="Z13" s="130">
        <v>510</v>
      </c>
      <c r="AA13" s="130">
        <v>344</v>
      </c>
      <c r="AB13" s="191">
        <v>67.450980392156865</v>
      </c>
      <c r="AC13" s="131"/>
      <c r="AD13" s="132"/>
      <c r="AE13" s="132"/>
      <c r="AF13" s="132"/>
    </row>
    <row r="14" spans="1:32" s="133" customFormat="1" x14ac:dyDescent="0.25">
      <c r="A14" s="75" t="s">
        <v>54</v>
      </c>
      <c r="B14" s="130">
        <v>2294</v>
      </c>
      <c r="C14" s="130">
        <v>1519</v>
      </c>
      <c r="D14" s="191">
        <v>66.21621621621621</v>
      </c>
      <c r="E14" s="130">
        <v>1303</v>
      </c>
      <c r="F14" s="130">
        <v>1576</v>
      </c>
      <c r="G14" s="191">
        <v>120.95165003837297</v>
      </c>
      <c r="H14" s="130">
        <v>413</v>
      </c>
      <c r="I14" s="130">
        <v>583</v>
      </c>
      <c r="J14" s="191">
        <v>141.16222760290557</v>
      </c>
      <c r="K14" s="130">
        <v>269</v>
      </c>
      <c r="L14" s="130">
        <v>217</v>
      </c>
      <c r="M14" s="191">
        <v>80.669144981412643</v>
      </c>
      <c r="N14" s="130">
        <v>393</v>
      </c>
      <c r="O14" s="130">
        <v>135</v>
      </c>
      <c r="P14" s="191">
        <v>34.351145038167942</v>
      </c>
      <c r="Q14" s="130">
        <v>1223</v>
      </c>
      <c r="R14" s="130">
        <v>1507</v>
      </c>
      <c r="S14" s="191">
        <v>123.22158626328701</v>
      </c>
      <c r="T14" s="130">
        <v>1707</v>
      </c>
      <c r="U14" s="130">
        <v>1718</v>
      </c>
      <c r="V14" s="191">
        <v>100.64440538957236</v>
      </c>
      <c r="W14" s="152">
        <v>822</v>
      </c>
      <c r="X14" s="152">
        <v>741</v>
      </c>
      <c r="Y14" s="191">
        <v>90.145985401459853</v>
      </c>
      <c r="Z14" s="130">
        <v>596</v>
      </c>
      <c r="AA14" s="130">
        <v>547</v>
      </c>
      <c r="AB14" s="191">
        <v>91.77852348993288</v>
      </c>
      <c r="AC14" s="131"/>
      <c r="AD14" s="132"/>
      <c r="AE14" s="132"/>
      <c r="AF14" s="132"/>
    </row>
    <row r="15" spans="1:32" s="133" customFormat="1" x14ac:dyDescent="0.25">
      <c r="A15" s="75" t="s">
        <v>55</v>
      </c>
      <c r="B15" s="130">
        <v>491</v>
      </c>
      <c r="C15" s="130">
        <v>592</v>
      </c>
      <c r="D15" s="191">
        <v>120.57026476578412</v>
      </c>
      <c r="E15" s="130">
        <v>49</v>
      </c>
      <c r="F15" s="130">
        <v>69</v>
      </c>
      <c r="G15" s="191">
        <v>140.81632653061226</v>
      </c>
      <c r="H15" s="130">
        <v>59</v>
      </c>
      <c r="I15" s="130">
        <v>49</v>
      </c>
      <c r="J15" s="191">
        <v>83.050847457627114</v>
      </c>
      <c r="K15" s="130">
        <v>4</v>
      </c>
      <c r="L15" s="130">
        <v>1</v>
      </c>
      <c r="M15" s="191">
        <v>25</v>
      </c>
      <c r="N15" s="130">
        <v>0</v>
      </c>
      <c r="O15" s="130">
        <v>0</v>
      </c>
      <c r="P15" s="191" t="s">
        <v>114</v>
      </c>
      <c r="Q15" s="130">
        <v>40</v>
      </c>
      <c r="R15" s="130">
        <v>65</v>
      </c>
      <c r="S15" s="191">
        <v>162.5</v>
      </c>
      <c r="T15" s="130">
        <v>466</v>
      </c>
      <c r="U15" s="130">
        <v>581</v>
      </c>
      <c r="V15" s="191">
        <v>124.67811158798283</v>
      </c>
      <c r="W15" s="152">
        <v>26</v>
      </c>
      <c r="X15" s="152">
        <v>26</v>
      </c>
      <c r="Y15" s="191">
        <v>100</v>
      </c>
      <c r="Z15" s="130">
        <v>23</v>
      </c>
      <c r="AA15" s="130">
        <v>20</v>
      </c>
      <c r="AB15" s="191">
        <v>86.956521739130437</v>
      </c>
      <c r="AC15" s="131"/>
      <c r="AD15" s="132"/>
      <c r="AE15" s="132"/>
      <c r="AF15" s="132"/>
    </row>
    <row r="16" spans="1:32" s="133" customFormat="1" x14ac:dyDescent="0.25">
      <c r="A16" s="75" t="s">
        <v>56</v>
      </c>
      <c r="B16" s="130">
        <v>1094</v>
      </c>
      <c r="C16" s="130">
        <v>988</v>
      </c>
      <c r="D16" s="191">
        <v>90.310786106032907</v>
      </c>
      <c r="E16" s="130">
        <v>272</v>
      </c>
      <c r="F16" s="130">
        <v>339</v>
      </c>
      <c r="G16" s="191">
        <v>124.63235294117648</v>
      </c>
      <c r="H16" s="130">
        <v>148</v>
      </c>
      <c r="I16" s="130">
        <v>136</v>
      </c>
      <c r="J16" s="191">
        <v>91.891891891891902</v>
      </c>
      <c r="K16" s="130">
        <v>23</v>
      </c>
      <c r="L16" s="130">
        <v>45</v>
      </c>
      <c r="M16" s="191">
        <v>195.65217391304347</v>
      </c>
      <c r="N16" s="130">
        <v>60</v>
      </c>
      <c r="O16" s="130">
        <v>38</v>
      </c>
      <c r="P16" s="191">
        <v>63.333333333333329</v>
      </c>
      <c r="Q16" s="130">
        <v>259</v>
      </c>
      <c r="R16" s="130">
        <v>332</v>
      </c>
      <c r="S16" s="191">
        <v>128.18532818532819</v>
      </c>
      <c r="T16" s="130">
        <v>1010</v>
      </c>
      <c r="U16" s="130">
        <v>1128</v>
      </c>
      <c r="V16" s="191">
        <v>111.6831683168317</v>
      </c>
      <c r="W16" s="152">
        <v>194</v>
      </c>
      <c r="X16" s="152">
        <v>209</v>
      </c>
      <c r="Y16" s="191">
        <v>107.73195876288659</v>
      </c>
      <c r="Z16" s="130">
        <v>159</v>
      </c>
      <c r="AA16" s="130">
        <v>186</v>
      </c>
      <c r="AB16" s="191">
        <v>116.98113207547169</v>
      </c>
      <c r="AC16" s="131"/>
      <c r="AD16" s="132"/>
      <c r="AE16" s="132"/>
      <c r="AF16" s="132"/>
    </row>
    <row r="17" spans="1:32" s="133" customFormat="1" x14ac:dyDescent="0.25">
      <c r="A17" s="75" t="s">
        <v>57</v>
      </c>
      <c r="B17" s="130">
        <v>1396</v>
      </c>
      <c r="C17" s="130">
        <v>1124</v>
      </c>
      <c r="D17" s="191">
        <v>80.51575931232091</v>
      </c>
      <c r="E17" s="130">
        <v>772</v>
      </c>
      <c r="F17" s="130">
        <v>864</v>
      </c>
      <c r="G17" s="191">
        <v>111.91709844559585</v>
      </c>
      <c r="H17" s="130">
        <v>248</v>
      </c>
      <c r="I17" s="130">
        <v>436</v>
      </c>
      <c r="J17" s="191">
        <v>175.80645161290323</v>
      </c>
      <c r="K17" s="130">
        <v>108</v>
      </c>
      <c r="L17" s="130">
        <v>126</v>
      </c>
      <c r="M17" s="191">
        <v>116.66666666666667</v>
      </c>
      <c r="N17" s="130">
        <v>229</v>
      </c>
      <c r="O17" s="130">
        <v>223</v>
      </c>
      <c r="P17" s="191">
        <v>97.379912663755462</v>
      </c>
      <c r="Q17" s="130">
        <v>706</v>
      </c>
      <c r="R17" s="130">
        <v>818</v>
      </c>
      <c r="S17" s="191">
        <v>115.86402266288951</v>
      </c>
      <c r="T17" s="130">
        <v>1112</v>
      </c>
      <c r="U17" s="130">
        <v>1088</v>
      </c>
      <c r="V17" s="191">
        <v>97.841726618705039</v>
      </c>
      <c r="W17" s="152">
        <v>488</v>
      </c>
      <c r="X17" s="152">
        <v>344</v>
      </c>
      <c r="Y17" s="191">
        <v>70.491803278688522</v>
      </c>
      <c r="Z17" s="130">
        <v>395</v>
      </c>
      <c r="AA17" s="130">
        <v>298</v>
      </c>
      <c r="AB17" s="191">
        <v>75.443037974683548</v>
      </c>
      <c r="AC17" s="131"/>
      <c r="AD17" s="132"/>
      <c r="AE17" s="132"/>
      <c r="AF17" s="132"/>
    </row>
    <row r="18" spans="1:32" s="133" customFormat="1" x14ac:dyDescent="0.25">
      <c r="A18" s="75" t="s">
        <v>58</v>
      </c>
      <c r="B18" s="130">
        <v>1470</v>
      </c>
      <c r="C18" s="130">
        <v>1502</v>
      </c>
      <c r="D18" s="191">
        <v>102.17687074829931</v>
      </c>
      <c r="E18" s="130">
        <v>315</v>
      </c>
      <c r="F18" s="130">
        <v>465</v>
      </c>
      <c r="G18" s="191">
        <v>147.61904761904762</v>
      </c>
      <c r="H18" s="130">
        <v>218</v>
      </c>
      <c r="I18" s="130">
        <v>293</v>
      </c>
      <c r="J18" s="191">
        <v>134.40366972477065</v>
      </c>
      <c r="K18" s="130">
        <v>75</v>
      </c>
      <c r="L18" s="130">
        <v>84</v>
      </c>
      <c r="M18" s="191">
        <v>112.00000000000001</v>
      </c>
      <c r="N18" s="130">
        <v>19</v>
      </c>
      <c r="O18" s="130">
        <v>22</v>
      </c>
      <c r="P18" s="191">
        <v>115.78947368421053</v>
      </c>
      <c r="Q18" s="130">
        <v>291</v>
      </c>
      <c r="R18" s="130">
        <v>367</v>
      </c>
      <c r="S18" s="191">
        <v>126.1168384879725</v>
      </c>
      <c r="T18" s="130">
        <v>1346</v>
      </c>
      <c r="U18" s="130">
        <v>1539</v>
      </c>
      <c r="V18" s="191">
        <v>114.33878157503715</v>
      </c>
      <c r="W18" s="152">
        <v>201</v>
      </c>
      <c r="X18" s="152">
        <v>220</v>
      </c>
      <c r="Y18" s="191">
        <v>109.45273631840794</v>
      </c>
      <c r="Z18" s="130">
        <v>160</v>
      </c>
      <c r="AA18" s="130">
        <v>185</v>
      </c>
      <c r="AB18" s="191">
        <v>115.625</v>
      </c>
      <c r="AC18" s="131"/>
      <c r="AD18" s="132"/>
      <c r="AE18" s="132"/>
      <c r="AF18" s="132"/>
    </row>
    <row r="19" spans="1:32" s="133" customFormat="1" x14ac:dyDescent="0.25">
      <c r="A19" s="75" t="s">
        <v>59</v>
      </c>
      <c r="B19" s="130">
        <v>828</v>
      </c>
      <c r="C19" s="130">
        <v>585</v>
      </c>
      <c r="D19" s="191">
        <v>70.652173913043484</v>
      </c>
      <c r="E19" s="130">
        <v>359</v>
      </c>
      <c r="F19" s="130">
        <v>322</v>
      </c>
      <c r="G19" s="191">
        <v>89.693593314763234</v>
      </c>
      <c r="H19" s="130">
        <v>99</v>
      </c>
      <c r="I19" s="130">
        <v>95</v>
      </c>
      <c r="J19" s="191">
        <v>95.959595959595958</v>
      </c>
      <c r="K19" s="130">
        <v>10</v>
      </c>
      <c r="L19" s="130">
        <v>22</v>
      </c>
      <c r="M19" s="191">
        <v>220.00000000000003</v>
      </c>
      <c r="N19" s="130">
        <v>32</v>
      </c>
      <c r="O19" s="130">
        <v>31</v>
      </c>
      <c r="P19" s="191">
        <v>96.875</v>
      </c>
      <c r="Q19" s="130">
        <v>333</v>
      </c>
      <c r="R19" s="130">
        <v>289</v>
      </c>
      <c r="S19" s="191">
        <v>86.786786786786791</v>
      </c>
      <c r="T19" s="130">
        <v>673</v>
      </c>
      <c r="U19" s="130">
        <v>578</v>
      </c>
      <c r="V19" s="191">
        <v>85.884101040118864</v>
      </c>
      <c r="W19" s="152">
        <v>203</v>
      </c>
      <c r="X19" s="152">
        <v>86</v>
      </c>
      <c r="Y19" s="191">
        <v>42.364532019704434</v>
      </c>
      <c r="Z19" s="130">
        <v>175</v>
      </c>
      <c r="AA19" s="130">
        <v>66</v>
      </c>
      <c r="AB19" s="191">
        <v>37.714285714285715</v>
      </c>
      <c r="AC19" s="131"/>
      <c r="AD19" s="132"/>
      <c r="AE19" s="132"/>
      <c r="AF19" s="132"/>
    </row>
    <row r="20" spans="1:32" s="133" customFormat="1" x14ac:dyDescent="0.25">
      <c r="A20" s="75" t="s">
        <v>60</v>
      </c>
      <c r="B20" s="130">
        <v>645</v>
      </c>
      <c r="C20" s="130">
        <v>543</v>
      </c>
      <c r="D20" s="191">
        <v>84.186046511627907</v>
      </c>
      <c r="E20" s="130">
        <v>352</v>
      </c>
      <c r="F20" s="130">
        <v>486</v>
      </c>
      <c r="G20" s="191">
        <v>138.06818181818181</v>
      </c>
      <c r="H20" s="130">
        <v>149</v>
      </c>
      <c r="I20" s="130">
        <v>241</v>
      </c>
      <c r="J20" s="191">
        <v>161.74496644295303</v>
      </c>
      <c r="K20" s="130">
        <v>99</v>
      </c>
      <c r="L20" s="130">
        <v>68</v>
      </c>
      <c r="M20" s="191">
        <v>68.686868686868678</v>
      </c>
      <c r="N20" s="130">
        <v>121</v>
      </c>
      <c r="O20" s="130">
        <v>65</v>
      </c>
      <c r="P20" s="191">
        <v>53.719008264462808</v>
      </c>
      <c r="Q20" s="130">
        <v>334</v>
      </c>
      <c r="R20" s="130">
        <v>456</v>
      </c>
      <c r="S20" s="191">
        <v>136.52694610778445</v>
      </c>
      <c r="T20" s="130">
        <v>494</v>
      </c>
      <c r="U20" s="130">
        <v>503</v>
      </c>
      <c r="V20" s="191">
        <v>101.82186234817814</v>
      </c>
      <c r="W20" s="152">
        <v>201</v>
      </c>
      <c r="X20" s="152">
        <v>178</v>
      </c>
      <c r="Y20" s="191">
        <v>88.557213930348254</v>
      </c>
      <c r="Z20" s="130">
        <v>174</v>
      </c>
      <c r="AA20" s="130">
        <v>148</v>
      </c>
      <c r="AB20" s="191">
        <v>85.057471264367805</v>
      </c>
      <c r="AC20" s="131"/>
      <c r="AD20" s="132"/>
      <c r="AE20" s="132"/>
      <c r="AF20" s="132"/>
    </row>
    <row r="21" spans="1:32" s="133" customFormat="1" x14ac:dyDescent="0.25">
      <c r="A21" s="75" t="s">
        <v>61</v>
      </c>
      <c r="B21" s="130">
        <v>2233</v>
      </c>
      <c r="C21" s="130">
        <v>546</v>
      </c>
      <c r="D21" s="191">
        <v>24.451410658307211</v>
      </c>
      <c r="E21" s="130">
        <v>2077</v>
      </c>
      <c r="F21" s="130">
        <v>1704</v>
      </c>
      <c r="G21" s="191">
        <v>82.041405873856519</v>
      </c>
      <c r="H21" s="130">
        <v>457</v>
      </c>
      <c r="I21" s="130">
        <v>400</v>
      </c>
      <c r="J21" s="191">
        <v>87.527352297592998</v>
      </c>
      <c r="K21" s="130">
        <v>68</v>
      </c>
      <c r="L21" s="130">
        <v>103</v>
      </c>
      <c r="M21" s="191">
        <v>151.47058823529412</v>
      </c>
      <c r="N21" s="130">
        <v>549</v>
      </c>
      <c r="O21" s="130">
        <v>209</v>
      </c>
      <c r="P21" s="191">
        <v>38.069216757741344</v>
      </c>
      <c r="Q21" s="130">
        <v>2061</v>
      </c>
      <c r="R21" s="130">
        <v>1648</v>
      </c>
      <c r="S21" s="191">
        <v>79.961183891314889</v>
      </c>
      <c r="T21" s="130">
        <v>1642</v>
      </c>
      <c r="U21" s="130">
        <v>1037</v>
      </c>
      <c r="V21" s="191">
        <v>63.154689403166877</v>
      </c>
      <c r="W21" s="152">
        <v>1486</v>
      </c>
      <c r="X21" s="152">
        <v>896</v>
      </c>
      <c r="Y21" s="191">
        <v>60.296096904441455</v>
      </c>
      <c r="Z21" s="130">
        <v>1319</v>
      </c>
      <c r="AA21" s="130">
        <v>752</v>
      </c>
      <c r="AB21" s="191">
        <v>57.01288855193328</v>
      </c>
      <c r="AC21" s="153"/>
      <c r="AD21" s="153"/>
      <c r="AE21" s="153"/>
      <c r="AF21" s="153"/>
    </row>
    <row r="22" spans="1:32" s="133" customFormat="1" x14ac:dyDescent="0.25">
      <c r="A22" s="75" t="s">
        <v>62</v>
      </c>
      <c r="B22" s="130">
        <v>649</v>
      </c>
      <c r="C22" s="130">
        <v>354</v>
      </c>
      <c r="D22" s="191">
        <v>54.54545454545454</v>
      </c>
      <c r="E22" s="130">
        <v>591</v>
      </c>
      <c r="F22" s="130">
        <v>571</v>
      </c>
      <c r="G22" s="191">
        <v>96.615905245346866</v>
      </c>
      <c r="H22" s="130">
        <v>291</v>
      </c>
      <c r="I22" s="130">
        <v>291</v>
      </c>
      <c r="J22" s="191">
        <v>100</v>
      </c>
      <c r="K22" s="130">
        <v>182</v>
      </c>
      <c r="L22" s="130">
        <v>137</v>
      </c>
      <c r="M22" s="191">
        <v>75.27472527472527</v>
      </c>
      <c r="N22" s="130">
        <v>316</v>
      </c>
      <c r="O22" s="130">
        <v>246</v>
      </c>
      <c r="P22" s="191">
        <v>77.848101265822791</v>
      </c>
      <c r="Q22" s="130">
        <v>588</v>
      </c>
      <c r="R22" s="130">
        <v>569</v>
      </c>
      <c r="S22" s="191">
        <v>96.768707482993193</v>
      </c>
      <c r="T22" s="130">
        <v>326</v>
      </c>
      <c r="U22" s="130">
        <v>211</v>
      </c>
      <c r="V22" s="191">
        <v>64.723926380368098</v>
      </c>
      <c r="W22" s="152">
        <v>268</v>
      </c>
      <c r="X22" s="152">
        <v>148</v>
      </c>
      <c r="Y22" s="191">
        <v>55.223880597014926</v>
      </c>
      <c r="Z22" s="130">
        <v>234</v>
      </c>
      <c r="AA22" s="130">
        <v>144</v>
      </c>
      <c r="AB22" s="191">
        <v>61.53846153846154</v>
      </c>
      <c r="AC22" s="131"/>
      <c r="AD22" s="132"/>
      <c r="AE22" s="132"/>
      <c r="AF22" s="132"/>
    </row>
    <row r="23" spans="1:32" s="133" customFormat="1" x14ac:dyDescent="0.25">
      <c r="A23" s="75" t="s">
        <v>63</v>
      </c>
      <c r="B23" s="130">
        <v>407</v>
      </c>
      <c r="C23" s="130">
        <v>378</v>
      </c>
      <c r="D23" s="191">
        <v>92.874692874692883</v>
      </c>
      <c r="E23" s="130">
        <v>232</v>
      </c>
      <c r="F23" s="130">
        <v>464</v>
      </c>
      <c r="G23" s="191">
        <v>200</v>
      </c>
      <c r="H23" s="130">
        <v>101</v>
      </c>
      <c r="I23" s="130">
        <v>131</v>
      </c>
      <c r="J23" s="191">
        <v>129.70297029702971</v>
      </c>
      <c r="K23" s="130">
        <v>101</v>
      </c>
      <c r="L23" s="130">
        <v>89</v>
      </c>
      <c r="M23" s="191">
        <v>88.118811881188122</v>
      </c>
      <c r="N23" s="130">
        <v>42</v>
      </c>
      <c r="O23" s="130">
        <v>50</v>
      </c>
      <c r="P23" s="191">
        <v>119.04761904761905</v>
      </c>
      <c r="Q23" s="130">
        <v>226</v>
      </c>
      <c r="R23" s="130">
        <v>452</v>
      </c>
      <c r="S23" s="191">
        <v>200</v>
      </c>
      <c r="T23" s="130">
        <v>293</v>
      </c>
      <c r="U23" s="130">
        <v>476</v>
      </c>
      <c r="V23" s="191">
        <v>162.45733788395904</v>
      </c>
      <c r="W23" s="152">
        <v>118</v>
      </c>
      <c r="X23" s="152">
        <v>218</v>
      </c>
      <c r="Y23" s="191">
        <v>184.74576271186442</v>
      </c>
      <c r="Z23" s="130">
        <v>95</v>
      </c>
      <c r="AA23" s="130">
        <v>194</v>
      </c>
      <c r="AB23" s="191">
        <v>204.21052631578948</v>
      </c>
      <c r="AC23" s="131"/>
      <c r="AD23" s="132"/>
      <c r="AE23" s="132"/>
      <c r="AF23" s="132"/>
    </row>
    <row r="24" spans="1:32" s="133" customFormat="1" x14ac:dyDescent="0.25">
      <c r="A24" s="75" t="s">
        <v>64</v>
      </c>
      <c r="B24" s="130">
        <v>1301</v>
      </c>
      <c r="C24" s="130">
        <v>1059</v>
      </c>
      <c r="D24" s="191">
        <v>81.398923904688701</v>
      </c>
      <c r="E24" s="130">
        <v>523</v>
      </c>
      <c r="F24" s="130">
        <v>635</v>
      </c>
      <c r="G24" s="191">
        <v>121.414913957935</v>
      </c>
      <c r="H24" s="130">
        <v>228</v>
      </c>
      <c r="I24" s="130">
        <v>271</v>
      </c>
      <c r="J24" s="191">
        <v>118.85964912280701</v>
      </c>
      <c r="K24" s="130">
        <v>57</v>
      </c>
      <c r="L24" s="130">
        <v>64</v>
      </c>
      <c r="M24" s="191">
        <v>112.28070175438596</v>
      </c>
      <c r="N24" s="130">
        <v>307</v>
      </c>
      <c r="O24" s="130">
        <v>125</v>
      </c>
      <c r="P24" s="191">
        <v>40.716612377850161</v>
      </c>
      <c r="Q24" s="130">
        <v>495</v>
      </c>
      <c r="R24" s="130">
        <v>592</v>
      </c>
      <c r="S24" s="191">
        <v>119.59595959595958</v>
      </c>
      <c r="T24" s="130">
        <v>1099</v>
      </c>
      <c r="U24" s="130">
        <v>1203</v>
      </c>
      <c r="V24" s="191">
        <v>109.4631483166515</v>
      </c>
      <c r="W24" s="152">
        <v>321</v>
      </c>
      <c r="X24" s="152">
        <v>317</v>
      </c>
      <c r="Y24" s="191">
        <v>98.753894080996886</v>
      </c>
      <c r="Z24" s="130">
        <v>294</v>
      </c>
      <c r="AA24" s="130">
        <v>280</v>
      </c>
      <c r="AB24" s="191">
        <v>95.238095238095227</v>
      </c>
      <c r="AC24" s="131"/>
      <c r="AD24" s="132"/>
      <c r="AE24" s="132"/>
      <c r="AF24" s="132"/>
    </row>
    <row r="25" spans="1:32" s="133" customFormat="1" x14ac:dyDescent="0.25">
      <c r="A25" s="75" t="s">
        <v>65</v>
      </c>
      <c r="B25" s="130">
        <v>1026</v>
      </c>
      <c r="C25" s="130">
        <v>786</v>
      </c>
      <c r="D25" s="191">
        <v>76.608187134502927</v>
      </c>
      <c r="E25" s="130">
        <v>533</v>
      </c>
      <c r="F25" s="130">
        <v>546</v>
      </c>
      <c r="G25" s="191">
        <v>102.4390243902439</v>
      </c>
      <c r="H25" s="130">
        <v>240</v>
      </c>
      <c r="I25" s="130">
        <v>260</v>
      </c>
      <c r="J25" s="191">
        <v>108.33333333333333</v>
      </c>
      <c r="K25" s="130">
        <v>67</v>
      </c>
      <c r="L25" s="130">
        <v>87</v>
      </c>
      <c r="M25" s="191">
        <v>129.85074626865671</v>
      </c>
      <c r="N25" s="130">
        <v>256</v>
      </c>
      <c r="O25" s="130">
        <v>122</v>
      </c>
      <c r="P25" s="191">
        <v>47.65625</v>
      </c>
      <c r="Q25" s="130">
        <v>496</v>
      </c>
      <c r="R25" s="130">
        <v>538</v>
      </c>
      <c r="S25" s="191">
        <v>108.46774193548387</v>
      </c>
      <c r="T25" s="130">
        <v>828</v>
      </c>
      <c r="U25" s="130">
        <v>905</v>
      </c>
      <c r="V25" s="191">
        <v>109.29951690821255</v>
      </c>
      <c r="W25" s="152">
        <v>338</v>
      </c>
      <c r="X25" s="152">
        <v>261</v>
      </c>
      <c r="Y25" s="191">
        <v>77.218934911242599</v>
      </c>
      <c r="Z25" s="130">
        <v>274</v>
      </c>
      <c r="AA25" s="130">
        <v>193</v>
      </c>
      <c r="AB25" s="191">
        <v>70.43795620437956</v>
      </c>
      <c r="AC25" s="131"/>
      <c r="AD25" s="132"/>
      <c r="AE25" s="132"/>
      <c r="AF25" s="132"/>
    </row>
    <row r="26" spans="1:32" s="133" customFormat="1" x14ac:dyDescent="0.25">
      <c r="A26" s="75" t="s">
        <v>66</v>
      </c>
      <c r="B26" s="130">
        <v>1048</v>
      </c>
      <c r="C26" s="130">
        <v>909</v>
      </c>
      <c r="D26" s="191">
        <v>86.736641221374043</v>
      </c>
      <c r="E26" s="130">
        <v>203</v>
      </c>
      <c r="F26" s="130">
        <v>279</v>
      </c>
      <c r="G26" s="191">
        <v>137.4384236453202</v>
      </c>
      <c r="H26" s="130">
        <v>95</v>
      </c>
      <c r="I26" s="130">
        <v>29</v>
      </c>
      <c r="J26" s="191">
        <v>30.526315789473685</v>
      </c>
      <c r="K26" s="130">
        <v>19</v>
      </c>
      <c r="L26" s="130">
        <v>24</v>
      </c>
      <c r="M26" s="191">
        <v>126.31578947368421</v>
      </c>
      <c r="N26" s="130">
        <v>45</v>
      </c>
      <c r="O26" s="130">
        <v>20</v>
      </c>
      <c r="P26" s="191">
        <v>44.444444444444443</v>
      </c>
      <c r="Q26" s="130">
        <v>141</v>
      </c>
      <c r="R26" s="130">
        <v>253</v>
      </c>
      <c r="S26" s="191">
        <v>179.43262411347519</v>
      </c>
      <c r="T26" s="130">
        <v>974</v>
      </c>
      <c r="U26" s="130">
        <v>1000</v>
      </c>
      <c r="V26" s="191">
        <v>102.66940451745378</v>
      </c>
      <c r="W26" s="152">
        <v>130</v>
      </c>
      <c r="X26" s="152">
        <v>120</v>
      </c>
      <c r="Y26" s="191">
        <v>92.307692307692307</v>
      </c>
      <c r="Z26" s="130">
        <v>99</v>
      </c>
      <c r="AA26" s="130">
        <v>108</v>
      </c>
      <c r="AB26" s="191">
        <v>109.09090909090908</v>
      </c>
      <c r="AC26" s="131"/>
      <c r="AD26" s="132"/>
      <c r="AE26" s="132"/>
      <c r="AF26" s="132"/>
    </row>
    <row r="27" spans="1:32" s="133" customFormat="1" x14ac:dyDescent="0.25">
      <c r="A27" s="75" t="s">
        <v>67</v>
      </c>
      <c r="B27" s="130">
        <v>1422</v>
      </c>
      <c r="C27" s="130">
        <v>1207</v>
      </c>
      <c r="D27" s="191">
        <v>84.880450070323491</v>
      </c>
      <c r="E27" s="130">
        <v>495</v>
      </c>
      <c r="F27" s="130">
        <v>497</v>
      </c>
      <c r="G27" s="191">
        <v>100.4040404040404</v>
      </c>
      <c r="H27" s="130">
        <v>252</v>
      </c>
      <c r="I27" s="130">
        <v>271</v>
      </c>
      <c r="J27" s="191">
        <v>107.53968253968253</v>
      </c>
      <c r="K27" s="130">
        <v>99</v>
      </c>
      <c r="L27" s="130">
        <v>55</v>
      </c>
      <c r="M27" s="191">
        <v>55.555555555555557</v>
      </c>
      <c r="N27" s="130">
        <v>87</v>
      </c>
      <c r="O27" s="130">
        <v>60</v>
      </c>
      <c r="P27" s="191">
        <v>68.965517241379317</v>
      </c>
      <c r="Q27" s="130">
        <v>469</v>
      </c>
      <c r="R27" s="130">
        <v>469</v>
      </c>
      <c r="S27" s="191">
        <v>100</v>
      </c>
      <c r="T27" s="130">
        <v>1169</v>
      </c>
      <c r="U27" s="130">
        <v>1251</v>
      </c>
      <c r="V27" s="191">
        <v>107.01454234388366</v>
      </c>
      <c r="W27" s="152">
        <v>243</v>
      </c>
      <c r="X27" s="152">
        <v>219</v>
      </c>
      <c r="Y27" s="191">
        <v>90.123456790123456</v>
      </c>
      <c r="Z27" s="130">
        <v>177</v>
      </c>
      <c r="AA27" s="130">
        <v>172</v>
      </c>
      <c r="AB27" s="191">
        <v>97.175141242937855</v>
      </c>
      <c r="AC27" s="131"/>
      <c r="AD27" s="132"/>
      <c r="AE27" s="132"/>
      <c r="AF27" s="132"/>
    </row>
    <row r="28" spans="1:32" s="133" customFormat="1" x14ac:dyDescent="0.25">
      <c r="A28" s="75" t="s">
        <v>68</v>
      </c>
      <c r="B28" s="130">
        <v>565</v>
      </c>
      <c r="C28" s="130">
        <v>200</v>
      </c>
      <c r="D28" s="191">
        <v>35.398230088495573</v>
      </c>
      <c r="E28" s="130">
        <v>445</v>
      </c>
      <c r="F28" s="130">
        <v>458</v>
      </c>
      <c r="G28" s="191">
        <v>102.92134831460673</v>
      </c>
      <c r="H28" s="130">
        <v>81</v>
      </c>
      <c r="I28" s="130">
        <v>76</v>
      </c>
      <c r="J28" s="191">
        <v>93.827160493827151</v>
      </c>
      <c r="K28" s="130">
        <v>50</v>
      </c>
      <c r="L28" s="130">
        <v>64</v>
      </c>
      <c r="M28" s="191">
        <v>128</v>
      </c>
      <c r="N28" s="130">
        <v>51</v>
      </c>
      <c r="O28" s="130">
        <v>71</v>
      </c>
      <c r="P28" s="191">
        <v>139.21568627450981</v>
      </c>
      <c r="Q28" s="130">
        <v>405</v>
      </c>
      <c r="R28" s="130">
        <v>423</v>
      </c>
      <c r="S28" s="191">
        <v>104.44444444444446</v>
      </c>
      <c r="T28" s="130">
        <v>368</v>
      </c>
      <c r="U28" s="130">
        <v>353</v>
      </c>
      <c r="V28" s="191">
        <v>95.923913043478265</v>
      </c>
      <c r="W28" s="152">
        <v>248</v>
      </c>
      <c r="X28" s="152">
        <v>215</v>
      </c>
      <c r="Y28" s="191">
        <v>86.693548387096769</v>
      </c>
      <c r="Z28" s="130">
        <v>185</v>
      </c>
      <c r="AA28" s="130">
        <v>155</v>
      </c>
      <c r="AB28" s="191">
        <v>83.78378378378379</v>
      </c>
      <c r="AC28" s="131"/>
      <c r="AD28" s="132"/>
      <c r="AE28" s="132"/>
      <c r="AF28" s="132"/>
    </row>
    <row r="29" spans="1:32" s="133" customFormat="1" x14ac:dyDescent="0.25">
      <c r="A29" s="75" t="s">
        <v>69</v>
      </c>
      <c r="B29" s="130">
        <v>364</v>
      </c>
      <c r="C29" s="130">
        <v>425</v>
      </c>
      <c r="D29" s="191">
        <v>116.75824175824177</v>
      </c>
      <c r="E29" s="130">
        <v>169</v>
      </c>
      <c r="F29" s="130">
        <v>461</v>
      </c>
      <c r="G29" s="191">
        <v>272.78106508875737</v>
      </c>
      <c r="H29" s="130">
        <v>24</v>
      </c>
      <c r="I29" s="130">
        <v>67</v>
      </c>
      <c r="J29" s="191">
        <v>279.16666666666663</v>
      </c>
      <c r="K29" s="130">
        <v>7</v>
      </c>
      <c r="L29" s="130">
        <v>19</v>
      </c>
      <c r="M29" s="191">
        <v>271.42857142857144</v>
      </c>
      <c r="N29" s="130">
        <v>0</v>
      </c>
      <c r="O29" s="130">
        <v>0</v>
      </c>
      <c r="P29" s="191">
        <v>1</v>
      </c>
      <c r="Q29" s="130">
        <v>128</v>
      </c>
      <c r="R29" s="130">
        <v>431</v>
      </c>
      <c r="S29" s="191">
        <v>336.71875</v>
      </c>
      <c r="T29" s="130">
        <v>311</v>
      </c>
      <c r="U29" s="130">
        <v>584</v>
      </c>
      <c r="V29" s="191">
        <v>187.78135048231513</v>
      </c>
      <c r="W29" s="152">
        <v>117</v>
      </c>
      <c r="X29" s="152">
        <v>213</v>
      </c>
      <c r="Y29" s="191">
        <v>182.05128205128204</v>
      </c>
      <c r="Z29" s="130">
        <v>92</v>
      </c>
      <c r="AA29" s="130">
        <v>181</v>
      </c>
      <c r="AB29" s="191">
        <v>196.73913043478262</v>
      </c>
      <c r="AC29" s="131"/>
      <c r="AD29" s="132"/>
      <c r="AE29" s="132"/>
      <c r="AF29" s="132"/>
    </row>
    <row r="30" spans="1:32" x14ac:dyDescent="0.25">
      <c r="A30" s="75" t="s">
        <v>70</v>
      </c>
      <c r="B30" s="130">
        <v>534</v>
      </c>
      <c r="C30" s="130">
        <v>342</v>
      </c>
      <c r="D30" s="191">
        <v>64.044943820224717</v>
      </c>
      <c r="E30" s="130">
        <v>372</v>
      </c>
      <c r="F30" s="130">
        <v>365</v>
      </c>
      <c r="G30" s="191">
        <v>98.118279569892479</v>
      </c>
      <c r="H30" s="130">
        <v>120</v>
      </c>
      <c r="I30" s="130">
        <v>133</v>
      </c>
      <c r="J30" s="191">
        <v>110.83333333333334</v>
      </c>
      <c r="K30" s="130">
        <v>103</v>
      </c>
      <c r="L30" s="130">
        <v>76</v>
      </c>
      <c r="M30" s="191">
        <v>73.786407766990294</v>
      </c>
      <c r="N30" s="130">
        <v>134</v>
      </c>
      <c r="O30" s="130">
        <v>138</v>
      </c>
      <c r="P30" s="191">
        <v>102.98507462686568</v>
      </c>
      <c r="Q30" s="130">
        <v>362</v>
      </c>
      <c r="R30" s="130">
        <v>353</v>
      </c>
      <c r="S30" s="191">
        <v>97.51381215469614</v>
      </c>
      <c r="T30" s="130">
        <v>370</v>
      </c>
      <c r="U30" s="130">
        <v>359</v>
      </c>
      <c r="V30" s="191">
        <v>97.027027027027017</v>
      </c>
      <c r="W30" s="152">
        <v>208</v>
      </c>
      <c r="X30" s="152">
        <v>119</v>
      </c>
      <c r="Y30" s="191">
        <v>57.21153846153846</v>
      </c>
      <c r="Z30" s="130">
        <v>186</v>
      </c>
      <c r="AA30" s="130">
        <v>107</v>
      </c>
      <c r="AB30" s="191">
        <v>57.526881720430111</v>
      </c>
      <c r="AC30" s="131"/>
      <c r="AD30" s="132"/>
      <c r="AE30" s="132"/>
      <c r="AF30" s="132"/>
    </row>
    <row r="31" spans="1:32" x14ac:dyDescent="0.25">
      <c r="A31" s="85" t="s">
        <v>71</v>
      </c>
      <c r="B31" s="130">
        <v>533</v>
      </c>
      <c r="C31" s="130">
        <v>395</v>
      </c>
      <c r="D31" s="191">
        <v>74.108818011257043</v>
      </c>
      <c r="E31" s="130">
        <v>346</v>
      </c>
      <c r="F31" s="130">
        <v>388</v>
      </c>
      <c r="G31" s="191">
        <v>112.13872832369943</v>
      </c>
      <c r="H31" s="130">
        <v>101</v>
      </c>
      <c r="I31" s="130">
        <v>154</v>
      </c>
      <c r="J31" s="191">
        <v>152.47524752475249</v>
      </c>
      <c r="K31" s="130">
        <v>136</v>
      </c>
      <c r="L31" s="130">
        <v>116</v>
      </c>
      <c r="M31" s="191">
        <v>85.294117647058826</v>
      </c>
      <c r="N31" s="130">
        <v>247</v>
      </c>
      <c r="O31" s="130">
        <v>207</v>
      </c>
      <c r="P31" s="191">
        <v>83.805668016194332</v>
      </c>
      <c r="Q31" s="130">
        <v>322</v>
      </c>
      <c r="R31" s="130">
        <v>369</v>
      </c>
      <c r="S31" s="191">
        <v>114.59627329192547</v>
      </c>
      <c r="T31" s="130">
        <v>396</v>
      </c>
      <c r="U31" s="130">
        <v>474</v>
      </c>
      <c r="V31" s="191">
        <v>119.6969696969697</v>
      </c>
      <c r="W31" s="152">
        <v>214</v>
      </c>
      <c r="X31" s="152">
        <v>220</v>
      </c>
      <c r="Y31" s="191">
        <v>102.803738317757</v>
      </c>
      <c r="Z31" s="130">
        <v>159</v>
      </c>
      <c r="AA31" s="130">
        <v>167</v>
      </c>
      <c r="AB31" s="191">
        <v>105.03144654088049</v>
      </c>
      <c r="AC31" s="131"/>
      <c r="AD31" s="132"/>
      <c r="AE31" s="132"/>
      <c r="AF31" s="132"/>
    </row>
    <row r="32" spans="1:32" x14ac:dyDescent="0.25">
      <c r="A32" s="93" t="s">
        <v>72</v>
      </c>
      <c r="B32" s="130">
        <v>1058</v>
      </c>
      <c r="C32" s="130">
        <v>789</v>
      </c>
      <c r="D32" s="191">
        <v>74.57466918714556</v>
      </c>
      <c r="E32" s="130">
        <v>459</v>
      </c>
      <c r="F32" s="130">
        <v>493</v>
      </c>
      <c r="G32" s="191">
        <v>107.40740740740742</v>
      </c>
      <c r="H32" s="130">
        <v>208</v>
      </c>
      <c r="I32" s="130">
        <v>207</v>
      </c>
      <c r="J32" s="191">
        <v>99.519230769230774</v>
      </c>
      <c r="K32" s="130">
        <v>79</v>
      </c>
      <c r="L32" s="130">
        <v>78</v>
      </c>
      <c r="M32" s="191">
        <v>98.734177215189874</v>
      </c>
      <c r="N32" s="130">
        <v>111</v>
      </c>
      <c r="O32" s="130">
        <v>68</v>
      </c>
      <c r="P32" s="191">
        <v>61.261261261261254</v>
      </c>
      <c r="Q32" s="130">
        <v>428</v>
      </c>
      <c r="R32" s="130">
        <v>456</v>
      </c>
      <c r="S32" s="191">
        <v>106.54205607476635</v>
      </c>
      <c r="T32" s="130">
        <v>843</v>
      </c>
      <c r="U32" s="130">
        <v>905</v>
      </c>
      <c r="V32" s="191">
        <v>107.3546856465006</v>
      </c>
      <c r="W32" s="152">
        <v>251</v>
      </c>
      <c r="X32" s="152">
        <v>277</v>
      </c>
      <c r="Y32" s="191">
        <v>110.35856573705178</v>
      </c>
      <c r="Z32" s="130">
        <v>182</v>
      </c>
      <c r="AA32" s="130">
        <v>213</v>
      </c>
      <c r="AB32" s="191">
        <v>117.03296703296704</v>
      </c>
      <c r="AC32" s="131"/>
      <c r="AD32" s="132"/>
      <c r="AE32" s="132"/>
      <c r="AF32" s="132"/>
    </row>
    <row r="33" spans="1:32" x14ac:dyDescent="0.25">
      <c r="A33" s="93" t="s">
        <v>73</v>
      </c>
      <c r="B33" s="130">
        <v>1555</v>
      </c>
      <c r="C33" s="130">
        <v>892</v>
      </c>
      <c r="D33" s="191">
        <v>57.363344051446944</v>
      </c>
      <c r="E33" s="130">
        <v>1372</v>
      </c>
      <c r="F33" s="130">
        <v>1052</v>
      </c>
      <c r="G33" s="191">
        <v>76.67638483965014</v>
      </c>
      <c r="H33" s="130">
        <v>493</v>
      </c>
      <c r="I33" s="130">
        <v>644</v>
      </c>
      <c r="J33" s="191">
        <v>130.6288032454361</v>
      </c>
      <c r="K33" s="130">
        <v>245</v>
      </c>
      <c r="L33" s="130">
        <v>153</v>
      </c>
      <c r="M33" s="191">
        <v>62.448979591836739</v>
      </c>
      <c r="N33" s="130">
        <v>212</v>
      </c>
      <c r="O33" s="130">
        <v>213</v>
      </c>
      <c r="P33" s="191">
        <v>100.47169811320755</v>
      </c>
      <c r="Q33" s="130">
        <v>1344</v>
      </c>
      <c r="R33" s="130">
        <v>1019</v>
      </c>
      <c r="S33" s="191">
        <v>75.81845238095238</v>
      </c>
      <c r="T33" s="130">
        <v>945</v>
      </c>
      <c r="U33" s="130">
        <v>595</v>
      </c>
      <c r="V33" s="191">
        <v>62.962962962962962</v>
      </c>
      <c r="W33" s="152">
        <v>765</v>
      </c>
      <c r="X33" s="152">
        <v>264</v>
      </c>
      <c r="Y33" s="191">
        <v>34.509803921568626</v>
      </c>
      <c r="Z33" s="130">
        <v>630</v>
      </c>
      <c r="AA33" s="130">
        <v>242</v>
      </c>
      <c r="AB33" s="191">
        <v>38.412698412698418</v>
      </c>
      <c r="AC33" s="131"/>
      <c r="AD33" s="132"/>
      <c r="AE33" s="132"/>
      <c r="AF33" s="132"/>
    </row>
    <row r="34" spans="1:32" x14ac:dyDescent="0.25">
      <c r="A34" s="211" t="s">
        <v>74</v>
      </c>
      <c r="B34" s="130">
        <v>1167</v>
      </c>
      <c r="C34" s="130">
        <v>664</v>
      </c>
      <c r="D34" s="191">
        <v>56.89802913453299</v>
      </c>
      <c r="E34" s="130">
        <v>884</v>
      </c>
      <c r="F34" s="130">
        <v>787</v>
      </c>
      <c r="G34" s="191">
        <v>89.027149321266961</v>
      </c>
      <c r="H34" s="130">
        <v>428</v>
      </c>
      <c r="I34" s="130">
        <v>434</v>
      </c>
      <c r="J34" s="191">
        <v>101.4018691588785</v>
      </c>
      <c r="K34" s="130">
        <v>57</v>
      </c>
      <c r="L34" s="130">
        <v>66</v>
      </c>
      <c r="M34" s="191">
        <v>115.78947368421053</v>
      </c>
      <c r="N34" s="130">
        <v>181</v>
      </c>
      <c r="O34" s="130">
        <v>139</v>
      </c>
      <c r="P34" s="191">
        <v>76.795580110497241</v>
      </c>
      <c r="Q34" s="130">
        <v>863</v>
      </c>
      <c r="R34" s="130">
        <v>738</v>
      </c>
      <c r="S34" s="191">
        <v>85.515643105446117</v>
      </c>
      <c r="T34" s="130">
        <v>680</v>
      </c>
      <c r="U34" s="130">
        <v>588</v>
      </c>
      <c r="V34" s="191">
        <v>86.470588235294116</v>
      </c>
      <c r="W34" s="152">
        <v>455</v>
      </c>
      <c r="X34" s="152">
        <v>284</v>
      </c>
      <c r="Y34" s="191">
        <v>62.417582417582416</v>
      </c>
      <c r="Z34" s="130">
        <v>419</v>
      </c>
      <c r="AA34" s="130">
        <v>265</v>
      </c>
      <c r="AB34" s="191">
        <v>63.245823389021481</v>
      </c>
    </row>
    <row r="35" spans="1:32" x14ac:dyDescent="0.25">
      <c r="A35" s="211" t="s">
        <v>75</v>
      </c>
      <c r="B35" s="130">
        <v>1283</v>
      </c>
      <c r="C35" s="130">
        <v>1127</v>
      </c>
      <c r="D35" s="191">
        <v>87.840997661730327</v>
      </c>
      <c r="E35" s="130">
        <v>492</v>
      </c>
      <c r="F35" s="130">
        <v>500</v>
      </c>
      <c r="G35" s="191">
        <v>101.62601626016261</v>
      </c>
      <c r="H35" s="130">
        <v>229</v>
      </c>
      <c r="I35" s="130">
        <v>241</v>
      </c>
      <c r="J35" s="191">
        <v>105.24017467248908</v>
      </c>
      <c r="K35" s="130">
        <v>116</v>
      </c>
      <c r="L35" s="130">
        <v>113</v>
      </c>
      <c r="M35" s="191">
        <v>97.41379310344827</v>
      </c>
      <c r="N35" s="130">
        <v>248</v>
      </c>
      <c r="O35" s="130">
        <v>239</v>
      </c>
      <c r="P35" s="191">
        <v>96.370967741935488</v>
      </c>
      <c r="Q35" s="130">
        <v>480</v>
      </c>
      <c r="R35" s="130">
        <v>484</v>
      </c>
      <c r="S35" s="191">
        <v>100.83333333333333</v>
      </c>
      <c r="T35" s="130">
        <v>1031</v>
      </c>
      <c r="U35" s="130">
        <v>1172</v>
      </c>
      <c r="V35" s="191">
        <v>113.67604267701262</v>
      </c>
      <c r="W35" s="152">
        <v>240</v>
      </c>
      <c r="X35" s="152">
        <v>214</v>
      </c>
      <c r="Y35" s="191">
        <v>89.166666666666671</v>
      </c>
      <c r="Z35" s="130">
        <v>222</v>
      </c>
      <c r="AA35" s="130">
        <v>187</v>
      </c>
      <c r="AB35" s="191">
        <v>84.234234234234222</v>
      </c>
    </row>
    <row r="36" spans="1:32" x14ac:dyDescent="0.25">
      <c r="A36" s="211" t="s">
        <v>76</v>
      </c>
      <c r="B36" s="130">
        <v>493</v>
      </c>
      <c r="C36" s="130">
        <v>567</v>
      </c>
      <c r="D36" s="191">
        <v>115.01014198782961</v>
      </c>
      <c r="E36" s="130">
        <v>247</v>
      </c>
      <c r="F36" s="130">
        <v>430</v>
      </c>
      <c r="G36" s="191">
        <v>174.08906882591094</v>
      </c>
      <c r="H36" s="130">
        <v>63</v>
      </c>
      <c r="I36" s="130">
        <v>159</v>
      </c>
      <c r="J36" s="191">
        <v>252.38095238095238</v>
      </c>
      <c r="K36" s="130">
        <v>20</v>
      </c>
      <c r="L36" s="130">
        <v>40</v>
      </c>
      <c r="M36" s="191">
        <v>200</v>
      </c>
      <c r="N36" s="130">
        <v>34</v>
      </c>
      <c r="O36" s="130">
        <v>24</v>
      </c>
      <c r="P36" s="191">
        <v>70.588235294117652</v>
      </c>
      <c r="Q36" s="130">
        <v>228</v>
      </c>
      <c r="R36" s="130">
        <v>398</v>
      </c>
      <c r="S36" s="191">
        <v>174.56140350877195</v>
      </c>
      <c r="T36" s="130">
        <v>415</v>
      </c>
      <c r="U36" s="130">
        <v>675</v>
      </c>
      <c r="V36" s="191">
        <v>162.65060240963857</v>
      </c>
      <c r="W36" s="152">
        <v>170</v>
      </c>
      <c r="X36" s="152">
        <v>239</v>
      </c>
      <c r="Y36" s="191">
        <v>140.58823529411762</v>
      </c>
      <c r="Z36" s="130">
        <v>132</v>
      </c>
      <c r="AA36" s="130">
        <v>143</v>
      </c>
      <c r="AB36" s="191">
        <v>108.33333333333333</v>
      </c>
    </row>
    <row r="37" spans="1:32" x14ac:dyDescent="0.25">
      <c r="A37" s="211" t="s">
        <v>77</v>
      </c>
      <c r="B37" s="130">
        <v>234</v>
      </c>
      <c r="C37" s="130">
        <v>112</v>
      </c>
      <c r="D37" s="191">
        <v>47.863247863247864</v>
      </c>
      <c r="E37" s="130">
        <v>176</v>
      </c>
      <c r="F37" s="130">
        <v>126</v>
      </c>
      <c r="G37" s="191">
        <v>71.590909090909093</v>
      </c>
      <c r="H37" s="130">
        <v>91</v>
      </c>
      <c r="I37" s="130">
        <v>49</v>
      </c>
      <c r="J37" s="191">
        <v>53.846153846153847</v>
      </c>
      <c r="K37" s="130">
        <v>51</v>
      </c>
      <c r="L37" s="130">
        <v>19</v>
      </c>
      <c r="M37" s="191">
        <v>37.254901960784316</v>
      </c>
      <c r="N37" s="130">
        <v>38</v>
      </c>
      <c r="O37" s="130">
        <v>39</v>
      </c>
      <c r="P37" s="191">
        <v>102.63157894736842</v>
      </c>
      <c r="Q37" s="130">
        <v>168</v>
      </c>
      <c r="R37" s="130">
        <v>123</v>
      </c>
      <c r="S37" s="191">
        <v>73.214285714285708</v>
      </c>
      <c r="T37" s="130">
        <v>137</v>
      </c>
      <c r="U37" s="130">
        <v>120</v>
      </c>
      <c r="V37" s="191">
        <v>87.591240875912419</v>
      </c>
      <c r="W37" s="152">
        <v>79</v>
      </c>
      <c r="X37" s="152">
        <v>56</v>
      </c>
      <c r="Y37" s="191">
        <v>70.886075949367083</v>
      </c>
      <c r="Z37" s="130">
        <v>76</v>
      </c>
      <c r="AA37" s="130">
        <v>40</v>
      </c>
      <c r="AB37" s="191">
        <v>52.631578947368418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79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F10" sqref="F10"/>
    </sheetView>
  </sheetViews>
  <sheetFormatPr defaultColWidth="9.140625" defaultRowHeight="14.25" x14ac:dyDescent="0.2"/>
  <cols>
    <col min="1" max="1" width="28.85546875" style="55" bestFit="1" customWidth="1"/>
    <col min="2" max="2" width="10.5703125" style="55" customWidth="1"/>
    <col min="3" max="3" width="9.85546875" style="55" customWidth="1"/>
    <col min="4" max="4" width="8.28515625" style="55" customWidth="1"/>
    <col min="5" max="6" width="11.7109375" style="55" customWidth="1"/>
    <col min="7" max="7" width="7.42578125" style="55" customWidth="1"/>
    <col min="8" max="8" width="11.85546875" style="55" customWidth="1"/>
    <col min="9" max="9" width="11" style="55" customWidth="1"/>
    <col min="10" max="10" width="7.42578125" style="55" customWidth="1"/>
    <col min="11" max="12" width="9.42578125" style="55" customWidth="1"/>
    <col min="13" max="13" width="9" style="55" customWidth="1"/>
    <col min="14" max="14" width="10" style="55" customWidth="1"/>
    <col min="15" max="15" width="9.140625" style="55" customWidth="1"/>
    <col min="16" max="16" width="8.140625" style="55" customWidth="1"/>
    <col min="17" max="18" width="9.5703125" style="55" customWidth="1"/>
    <col min="19" max="19" width="8.140625" style="55" customWidth="1"/>
    <col min="20" max="20" width="10.5703125" style="55" customWidth="1"/>
    <col min="21" max="21" width="10.7109375" style="55" customWidth="1"/>
    <col min="22" max="22" width="8.140625" style="55" customWidth="1"/>
    <col min="23" max="23" width="8.28515625" style="55" customWidth="1"/>
    <col min="24" max="24" width="8.42578125" style="55" customWidth="1"/>
    <col min="25" max="25" width="8.28515625" style="55" customWidth="1"/>
    <col min="26" max="16384" width="9.140625" style="55"/>
  </cols>
  <sheetData>
    <row r="1" spans="1:32" s="31" customFormat="1" ht="75" customHeight="1" x14ac:dyDescent="0.35">
      <c r="B1" s="289" t="s">
        <v>120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30"/>
      <c r="O1" s="30"/>
      <c r="P1" s="30"/>
      <c r="Q1" s="30"/>
      <c r="R1" s="30"/>
      <c r="S1" s="30"/>
      <c r="T1" s="30"/>
      <c r="U1" s="30"/>
      <c r="V1" s="30"/>
      <c r="W1" s="30"/>
      <c r="X1" s="295"/>
      <c r="Y1" s="295"/>
      <c r="Z1" s="154"/>
      <c r="AB1" s="186" t="s">
        <v>26</v>
      </c>
    </row>
    <row r="2" spans="1:32" s="34" customFormat="1" ht="14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70" t="s">
        <v>9</v>
      </c>
      <c r="N2" s="170"/>
      <c r="O2" s="32"/>
      <c r="P2" s="32"/>
      <c r="Q2" s="33"/>
      <c r="R2" s="33"/>
      <c r="S2" s="33"/>
      <c r="T2" s="33"/>
      <c r="U2" s="33"/>
      <c r="V2" s="33"/>
      <c r="X2" s="290"/>
      <c r="Y2" s="290"/>
      <c r="Z2" s="299" t="s">
        <v>9</v>
      </c>
      <c r="AA2" s="299"/>
    </row>
    <row r="3" spans="1:32" s="36" customFormat="1" ht="67.5" customHeight="1" x14ac:dyDescent="0.25">
      <c r="A3" s="291"/>
      <c r="B3" s="292" t="s">
        <v>37</v>
      </c>
      <c r="C3" s="292"/>
      <c r="D3" s="292"/>
      <c r="E3" s="292" t="s">
        <v>38</v>
      </c>
      <c r="F3" s="292"/>
      <c r="G3" s="292"/>
      <c r="H3" s="292" t="s">
        <v>23</v>
      </c>
      <c r="I3" s="292"/>
      <c r="J3" s="292"/>
      <c r="K3" s="292" t="s">
        <v>14</v>
      </c>
      <c r="L3" s="292"/>
      <c r="M3" s="292"/>
      <c r="N3" s="292" t="s">
        <v>15</v>
      </c>
      <c r="O3" s="292"/>
      <c r="P3" s="292"/>
      <c r="Q3" s="296" t="s">
        <v>13</v>
      </c>
      <c r="R3" s="297"/>
      <c r="S3" s="298"/>
      <c r="T3" s="292" t="s">
        <v>32</v>
      </c>
      <c r="U3" s="292"/>
      <c r="V3" s="292"/>
      <c r="W3" s="292" t="s">
        <v>16</v>
      </c>
      <c r="X3" s="292"/>
      <c r="Y3" s="292"/>
      <c r="Z3" s="292" t="s">
        <v>20</v>
      </c>
      <c r="AA3" s="292"/>
      <c r="AB3" s="292"/>
    </row>
    <row r="4" spans="1:32" s="37" customFormat="1" ht="19.5" customHeight="1" x14ac:dyDescent="0.25">
      <c r="A4" s="291"/>
      <c r="B4" s="293" t="s">
        <v>29</v>
      </c>
      <c r="C4" s="293">
        <v>2021</v>
      </c>
      <c r="D4" s="294" t="s">
        <v>3</v>
      </c>
      <c r="E4" s="293" t="s">
        <v>29</v>
      </c>
      <c r="F4" s="293">
        <v>2021</v>
      </c>
      <c r="G4" s="294" t="s">
        <v>3</v>
      </c>
      <c r="H4" s="293" t="s">
        <v>29</v>
      </c>
      <c r="I4" s="293">
        <v>2021</v>
      </c>
      <c r="J4" s="294" t="s">
        <v>3</v>
      </c>
      <c r="K4" s="293" t="s">
        <v>29</v>
      </c>
      <c r="L4" s="293">
        <v>2021</v>
      </c>
      <c r="M4" s="294" t="s">
        <v>3</v>
      </c>
      <c r="N4" s="293" t="s">
        <v>29</v>
      </c>
      <c r="O4" s="293">
        <v>2021</v>
      </c>
      <c r="P4" s="294" t="s">
        <v>3</v>
      </c>
      <c r="Q4" s="293" t="s">
        <v>29</v>
      </c>
      <c r="R4" s="293">
        <v>2021</v>
      </c>
      <c r="S4" s="294" t="s">
        <v>3</v>
      </c>
      <c r="T4" s="293" t="s">
        <v>29</v>
      </c>
      <c r="U4" s="293">
        <v>2021</v>
      </c>
      <c r="V4" s="294" t="s">
        <v>3</v>
      </c>
      <c r="W4" s="293" t="s">
        <v>29</v>
      </c>
      <c r="X4" s="293">
        <v>2021</v>
      </c>
      <c r="Y4" s="294" t="s">
        <v>3</v>
      </c>
      <c r="Z4" s="293" t="s">
        <v>29</v>
      </c>
      <c r="AA4" s="293">
        <v>2021</v>
      </c>
      <c r="AB4" s="294" t="s">
        <v>3</v>
      </c>
    </row>
    <row r="5" spans="1:32" s="37" customFormat="1" ht="15.75" customHeight="1" x14ac:dyDescent="0.25">
      <c r="A5" s="291"/>
      <c r="B5" s="293"/>
      <c r="C5" s="293"/>
      <c r="D5" s="294"/>
      <c r="E5" s="293"/>
      <c r="F5" s="293"/>
      <c r="G5" s="294"/>
      <c r="H5" s="293"/>
      <c r="I5" s="293"/>
      <c r="J5" s="294"/>
      <c r="K5" s="293"/>
      <c r="L5" s="293"/>
      <c r="M5" s="294"/>
      <c r="N5" s="293"/>
      <c r="O5" s="293"/>
      <c r="P5" s="294"/>
      <c r="Q5" s="293"/>
      <c r="R5" s="293"/>
      <c r="S5" s="294"/>
      <c r="T5" s="293"/>
      <c r="U5" s="293"/>
      <c r="V5" s="294"/>
      <c r="W5" s="293"/>
      <c r="X5" s="293"/>
      <c r="Y5" s="294"/>
      <c r="Z5" s="293"/>
      <c r="AA5" s="293"/>
      <c r="AB5" s="294"/>
    </row>
    <row r="6" spans="1:32" s="157" customFormat="1" ht="11.25" customHeight="1" x14ac:dyDescent="0.2">
      <c r="A6" s="155" t="s">
        <v>5</v>
      </c>
      <c r="B6" s="156">
        <v>1</v>
      </c>
      <c r="C6" s="156">
        <v>2</v>
      </c>
      <c r="D6" s="156">
        <v>3</v>
      </c>
      <c r="E6" s="156">
        <v>4</v>
      </c>
      <c r="F6" s="156">
        <v>5</v>
      </c>
      <c r="G6" s="156">
        <v>6</v>
      </c>
      <c r="H6" s="156">
        <v>7</v>
      </c>
      <c r="I6" s="156">
        <v>8</v>
      </c>
      <c r="J6" s="156">
        <v>9</v>
      </c>
      <c r="K6" s="156">
        <v>10</v>
      </c>
      <c r="L6" s="156">
        <v>11</v>
      </c>
      <c r="M6" s="156">
        <v>12</v>
      </c>
      <c r="N6" s="156">
        <v>13</v>
      </c>
      <c r="O6" s="156">
        <v>14</v>
      </c>
      <c r="P6" s="156">
        <v>15</v>
      </c>
      <c r="Q6" s="156">
        <v>16</v>
      </c>
      <c r="R6" s="156">
        <v>17</v>
      </c>
      <c r="S6" s="156">
        <v>18</v>
      </c>
      <c r="T6" s="156">
        <v>19</v>
      </c>
      <c r="U6" s="156">
        <v>20</v>
      </c>
      <c r="V6" s="156">
        <v>21</v>
      </c>
      <c r="W6" s="156">
        <v>22</v>
      </c>
      <c r="X6" s="156">
        <v>23</v>
      </c>
      <c r="Y6" s="156">
        <v>24</v>
      </c>
      <c r="Z6" s="156">
        <v>25</v>
      </c>
      <c r="AA6" s="156">
        <v>26</v>
      </c>
      <c r="AB6" s="156">
        <v>27</v>
      </c>
    </row>
    <row r="7" spans="1:32" s="45" customFormat="1" ht="18" customHeight="1" x14ac:dyDescent="0.25">
      <c r="A7" s="196" t="s">
        <v>48</v>
      </c>
      <c r="B7" s="42">
        <v>10537</v>
      </c>
      <c r="C7" s="42">
        <v>10016</v>
      </c>
      <c r="D7" s="43">
        <f>C7/B7*100</f>
        <v>95.055518648571706</v>
      </c>
      <c r="E7" s="42">
        <v>3899</v>
      </c>
      <c r="F7" s="42">
        <v>4229</v>
      </c>
      <c r="G7" s="43">
        <f>F7/E7*100</f>
        <v>108.46370864324186</v>
      </c>
      <c r="H7" s="42">
        <f>[8]Шаблон!F7+[9]Шаблон!D7</f>
        <v>741</v>
      </c>
      <c r="I7" s="42">
        <f>[10]Шаблон!F7+[11]Шаблон!D7</f>
        <v>641</v>
      </c>
      <c r="J7" s="43">
        <f>I7/H7*100</f>
        <v>86.504723346828598</v>
      </c>
      <c r="K7" s="42">
        <v>331</v>
      </c>
      <c r="L7" s="42">
        <v>237</v>
      </c>
      <c r="M7" s="43">
        <f>L7/K7*100</f>
        <v>71.601208459214504</v>
      </c>
      <c r="N7" s="42">
        <f>[9]Шаблон!G7+[8]Шаблон!K7+[8]Шаблон!L7</f>
        <v>383</v>
      </c>
      <c r="O7" s="42">
        <f>[10]Шаблон!K7+[10]Шаблон!L7+[11]Шаблон!G7</f>
        <v>222</v>
      </c>
      <c r="P7" s="43">
        <f>O7/N7*100</f>
        <v>57.963446475195823</v>
      </c>
      <c r="Q7" s="42">
        <v>3356</v>
      </c>
      <c r="R7" s="42">
        <v>3853</v>
      </c>
      <c r="S7" s="43">
        <f>R7/Q7*100</f>
        <v>114.80929678188319</v>
      </c>
      <c r="T7" s="42">
        <v>8895</v>
      </c>
      <c r="U7" s="42">
        <v>7827</v>
      </c>
      <c r="V7" s="43">
        <f>U7/T7*100</f>
        <v>87.993254637436763</v>
      </c>
      <c r="W7" s="42">
        <v>2257</v>
      </c>
      <c r="X7" s="42">
        <v>2115</v>
      </c>
      <c r="Y7" s="43">
        <f>X7/W7*100</f>
        <v>93.708462560921575</v>
      </c>
      <c r="Z7" s="42">
        <v>1945</v>
      </c>
      <c r="AA7" s="42">
        <v>1764</v>
      </c>
      <c r="AB7" s="43">
        <f>AA7/Z7*100</f>
        <v>90.694087403598971</v>
      </c>
      <c r="AC7" s="44"/>
      <c r="AF7" s="52"/>
    </row>
    <row r="8" spans="1:32" s="52" customFormat="1" ht="18" customHeight="1" x14ac:dyDescent="0.25">
      <c r="A8" s="197" t="s">
        <v>49</v>
      </c>
      <c r="B8" s="47">
        <v>1810</v>
      </c>
      <c r="C8" s="47">
        <v>1829</v>
      </c>
      <c r="D8" s="48">
        <v>101.04972375690609</v>
      </c>
      <c r="E8" s="47">
        <v>577</v>
      </c>
      <c r="F8" s="47">
        <v>727</v>
      </c>
      <c r="G8" s="48">
        <v>125.99653379549393</v>
      </c>
      <c r="H8" s="47">
        <v>44</v>
      </c>
      <c r="I8" s="47">
        <v>35</v>
      </c>
      <c r="J8" s="48">
        <v>79.545454545454547</v>
      </c>
      <c r="K8" s="47">
        <v>26</v>
      </c>
      <c r="L8" s="47">
        <v>18</v>
      </c>
      <c r="M8" s="48">
        <v>69.230769230769226</v>
      </c>
      <c r="N8" s="47">
        <v>13</v>
      </c>
      <c r="O8" s="47">
        <v>8</v>
      </c>
      <c r="P8" s="48">
        <v>61.53846153846154</v>
      </c>
      <c r="Q8" s="47">
        <v>424</v>
      </c>
      <c r="R8" s="171">
        <v>594</v>
      </c>
      <c r="S8" s="48">
        <v>140.09433962264151</v>
      </c>
      <c r="T8" s="47">
        <v>1608</v>
      </c>
      <c r="U8" s="171">
        <v>1428</v>
      </c>
      <c r="V8" s="48">
        <v>88.805970149253739</v>
      </c>
      <c r="W8" s="47">
        <v>375</v>
      </c>
      <c r="X8" s="171">
        <v>330</v>
      </c>
      <c r="Y8" s="48">
        <v>88</v>
      </c>
      <c r="Z8" s="47">
        <v>329</v>
      </c>
      <c r="AA8" s="171">
        <v>258</v>
      </c>
      <c r="AB8" s="48">
        <v>78.419452887538</v>
      </c>
      <c r="AC8" s="44"/>
      <c r="AD8" s="51"/>
    </row>
    <row r="9" spans="1:32" s="53" customFormat="1" ht="18" customHeight="1" x14ac:dyDescent="0.25">
      <c r="A9" s="197" t="s">
        <v>50</v>
      </c>
      <c r="B9" s="47">
        <v>1181</v>
      </c>
      <c r="C9" s="47">
        <v>1164</v>
      </c>
      <c r="D9" s="48">
        <v>98.56054191363252</v>
      </c>
      <c r="E9" s="47">
        <v>242</v>
      </c>
      <c r="F9" s="47">
        <v>327</v>
      </c>
      <c r="G9" s="48">
        <v>135.12396694214877</v>
      </c>
      <c r="H9" s="47">
        <v>34</v>
      </c>
      <c r="I9" s="47">
        <v>30</v>
      </c>
      <c r="J9" s="48">
        <v>88.235294117647058</v>
      </c>
      <c r="K9" s="47">
        <v>8</v>
      </c>
      <c r="L9" s="47">
        <v>4</v>
      </c>
      <c r="M9" s="48">
        <v>50</v>
      </c>
      <c r="N9" s="47">
        <v>3</v>
      </c>
      <c r="O9" s="47">
        <v>8</v>
      </c>
      <c r="P9" s="48">
        <v>266.66666666666663</v>
      </c>
      <c r="Q9" s="47">
        <v>196</v>
      </c>
      <c r="R9" s="171">
        <v>304</v>
      </c>
      <c r="S9" s="48">
        <v>155.10204081632654</v>
      </c>
      <c r="T9" s="47">
        <v>1082</v>
      </c>
      <c r="U9" s="171">
        <v>1014</v>
      </c>
      <c r="V9" s="48">
        <v>93.715341959334566</v>
      </c>
      <c r="W9" s="47">
        <v>143</v>
      </c>
      <c r="X9" s="171">
        <v>179</v>
      </c>
      <c r="Y9" s="48">
        <v>125.17482517482517</v>
      </c>
      <c r="Z9" s="47">
        <v>122</v>
      </c>
      <c r="AA9" s="171">
        <v>157</v>
      </c>
      <c r="AB9" s="48">
        <v>128.68852459016392</v>
      </c>
      <c r="AC9" s="44"/>
      <c r="AD9" s="51"/>
    </row>
    <row r="10" spans="1:32" s="52" customFormat="1" ht="18" customHeight="1" x14ac:dyDescent="0.25">
      <c r="A10" s="197" t="s">
        <v>51</v>
      </c>
      <c r="B10" s="47">
        <v>309</v>
      </c>
      <c r="C10" s="47">
        <v>355</v>
      </c>
      <c r="D10" s="48">
        <v>114.88673139158576</v>
      </c>
      <c r="E10" s="47">
        <v>112</v>
      </c>
      <c r="F10" s="47">
        <v>174</v>
      </c>
      <c r="G10" s="48">
        <v>155.35714285714286</v>
      </c>
      <c r="H10" s="47">
        <v>8</v>
      </c>
      <c r="I10" s="47">
        <v>14</v>
      </c>
      <c r="J10" s="48">
        <v>175</v>
      </c>
      <c r="K10" s="47">
        <v>1</v>
      </c>
      <c r="L10" s="47">
        <v>2</v>
      </c>
      <c r="M10" s="48">
        <v>200</v>
      </c>
      <c r="N10" s="47">
        <v>2</v>
      </c>
      <c r="O10" s="47">
        <v>0</v>
      </c>
      <c r="P10" s="48">
        <v>0</v>
      </c>
      <c r="Q10" s="47">
        <v>57</v>
      </c>
      <c r="R10" s="171">
        <v>164</v>
      </c>
      <c r="S10" s="48">
        <v>287.71929824561403</v>
      </c>
      <c r="T10" s="47">
        <v>271</v>
      </c>
      <c r="U10" s="171">
        <v>251</v>
      </c>
      <c r="V10" s="48">
        <v>92.619926199261997</v>
      </c>
      <c r="W10" s="47">
        <v>74</v>
      </c>
      <c r="X10" s="171">
        <v>77</v>
      </c>
      <c r="Y10" s="48">
        <v>104.05405405405406</v>
      </c>
      <c r="Z10" s="47">
        <v>61</v>
      </c>
      <c r="AA10" s="171">
        <v>70</v>
      </c>
      <c r="AB10" s="48">
        <v>114.75409836065573</v>
      </c>
      <c r="AC10" s="44"/>
      <c r="AD10" s="51"/>
    </row>
    <row r="11" spans="1:32" s="52" customFormat="1" ht="18" customHeight="1" x14ac:dyDescent="0.25">
      <c r="A11" s="197" t="s">
        <v>52</v>
      </c>
      <c r="B11" s="47">
        <v>754</v>
      </c>
      <c r="C11" s="47">
        <v>626</v>
      </c>
      <c r="D11" s="48">
        <v>83.023872679045098</v>
      </c>
      <c r="E11" s="47">
        <v>297</v>
      </c>
      <c r="F11" s="47">
        <v>232</v>
      </c>
      <c r="G11" s="48">
        <v>78.114478114478118</v>
      </c>
      <c r="H11" s="47">
        <v>10</v>
      </c>
      <c r="I11" s="47">
        <v>26</v>
      </c>
      <c r="J11" s="48">
        <v>260</v>
      </c>
      <c r="K11" s="47">
        <v>9</v>
      </c>
      <c r="L11" s="47">
        <v>10</v>
      </c>
      <c r="M11" s="48">
        <v>111.11111111111111</v>
      </c>
      <c r="N11" s="47">
        <v>11</v>
      </c>
      <c r="O11" s="47">
        <v>8</v>
      </c>
      <c r="P11" s="48">
        <v>72.727272727272734</v>
      </c>
      <c r="Q11" s="47">
        <v>281</v>
      </c>
      <c r="R11" s="171">
        <v>217</v>
      </c>
      <c r="S11" s="48">
        <v>77.22419928825623</v>
      </c>
      <c r="T11" s="47">
        <v>680</v>
      </c>
      <c r="U11" s="171">
        <v>508</v>
      </c>
      <c r="V11" s="48">
        <v>74.705882352941174</v>
      </c>
      <c r="W11" s="47">
        <v>223</v>
      </c>
      <c r="X11" s="171">
        <v>116</v>
      </c>
      <c r="Y11" s="48">
        <v>52.017937219730939</v>
      </c>
      <c r="Z11" s="47">
        <v>194</v>
      </c>
      <c r="AA11" s="171">
        <v>91</v>
      </c>
      <c r="AB11" s="48">
        <v>46.907216494845358</v>
      </c>
      <c r="AC11" s="44"/>
      <c r="AD11" s="51"/>
    </row>
    <row r="12" spans="1:32" s="52" customFormat="1" ht="18" customHeight="1" x14ac:dyDescent="0.25">
      <c r="A12" s="197" t="s">
        <v>53</v>
      </c>
      <c r="B12" s="47">
        <v>811</v>
      </c>
      <c r="C12" s="47">
        <v>777</v>
      </c>
      <c r="D12" s="48">
        <v>95.807644882860671</v>
      </c>
      <c r="E12" s="47">
        <v>143</v>
      </c>
      <c r="F12" s="47">
        <v>171</v>
      </c>
      <c r="G12" s="48">
        <v>119.58041958041959</v>
      </c>
      <c r="H12" s="47">
        <v>28</v>
      </c>
      <c r="I12" s="47">
        <v>25</v>
      </c>
      <c r="J12" s="48">
        <v>89.285714285714292</v>
      </c>
      <c r="K12" s="47">
        <v>13</v>
      </c>
      <c r="L12" s="47">
        <v>1</v>
      </c>
      <c r="M12" s="48">
        <v>7.6923076923076925</v>
      </c>
      <c r="N12" s="47">
        <v>11</v>
      </c>
      <c r="O12" s="47">
        <v>6</v>
      </c>
      <c r="P12" s="48">
        <v>54.54545454545454</v>
      </c>
      <c r="Q12" s="47">
        <v>103</v>
      </c>
      <c r="R12" s="171">
        <v>140</v>
      </c>
      <c r="S12" s="48">
        <v>135.92233009708738</v>
      </c>
      <c r="T12" s="47">
        <v>750</v>
      </c>
      <c r="U12" s="171">
        <v>660</v>
      </c>
      <c r="V12" s="48">
        <v>88</v>
      </c>
      <c r="W12" s="47">
        <v>82</v>
      </c>
      <c r="X12" s="171">
        <v>64</v>
      </c>
      <c r="Y12" s="48">
        <v>78.048780487804876</v>
      </c>
      <c r="Z12" s="47">
        <v>77</v>
      </c>
      <c r="AA12" s="171">
        <v>52</v>
      </c>
      <c r="AB12" s="48">
        <v>67.532467532467535</v>
      </c>
      <c r="AC12" s="44"/>
      <c r="AD12" s="51"/>
    </row>
    <row r="13" spans="1:32" s="52" customFormat="1" ht="18" customHeight="1" x14ac:dyDescent="0.25">
      <c r="A13" s="197" t="s">
        <v>54</v>
      </c>
      <c r="B13" s="47">
        <v>590</v>
      </c>
      <c r="C13" s="47">
        <v>524</v>
      </c>
      <c r="D13" s="48">
        <v>88.813559322033896</v>
      </c>
      <c r="E13" s="47">
        <v>297</v>
      </c>
      <c r="F13" s="47">
        <v>276</v>
      </c>
      <c r="G13" s="48">
        <v>92.929292929292927</v>
      </c>
      <c r="H13" s="47">
        <v>73</v>
      </c>
      <c r="I13" s="47">
        <v>50</v>
      </c>
      <c r="J13" s="48">
        <v>68.493150684931507</v>
      </c>
      <c r="K13" s="47">
        <v>42</v>
      </c>
      <c r="L13" s="47">
        <v>15</v>
      </c>
      <c r="M13" s="48">
        <v>35.714285714285715</v>
      </c>
      <c r="N13" s="47">
        <v>29</v>
      </c>
      <c r="O13" s="47">
        <v>2</v>
      </c>
      <c r="P13" s="48">
        <v>6.8965517241379306</v>
      </c>
      <c r="Q13" s="47">
        <v>276</v>
      </c>
      <c r="R13" s="171">
        <v>259</v>
      </c>
      <c r="S13" s="48">
        <v>93.840579710144922</v>
      </c>
      <c r="T13" s="47">
        <v>435</v>
      </c>
      <c r="U13" s="171">
        <v>393</v>
      </c>
      <c r="V13" s="48">
        <v>90.344827586206904</v>
      </c>
      <c r="W13" s="47">
        <v>142</v>
      </c>
      <c r="X13" s="171">
        <v>160</v>
      </c>
      <c r="Y13" s="48">
        <v>112.67605633802818</v>
      </c>
      <c r="Z13" s="47">
        <v>117</v>
      </c>
      <c r="AA13" s="171">
        <v>146</v>
      </c>
      <c r="AB13" s="48">
        <v>124.78632478632478</v>
      </c>
      <c r="AC13" s="44"/>
      <c r="AD13" s="51"/>
    </row>
    <row r="14" spans="1:32" s="52" customFormat="1" ht="18" customHeight="1" x14ac:dyDescent="0.25">
      <c r="A14" s="197" t="s">
        <v>55</v>
      </c>
      <c r="B14" s="47">
        <v>284</v>
      </c>
      <c r="C14" s="47">
        <v>259</v>
      </c>
      <c r="D14" s="48">
        <v>91.197183098591552</v>
      </c>
      <c r="E14" s="47">
        <v>71</v>
      </c>
      <c r="F14" s="47">
        <v>72</v>
      </c>
      <c r="G14" s="48">
        <v>101.40845070422534</v>
      </c>
      <c r="H14" s="47">
        <v>17</v>
      </c>
      <c r="I14" s="47">
        <v>16</v>
      </c>
      <c r="J14" s="48">
        <v>94.117647058823522</v>
      </c>
      <c r="K14" s="47">
        <v>6</v>
      </c>
      <c r="L14" s="47">
        <v>6</v>
      </c>
      <c r="M14" s="48">
        <v>100</v>
      </c>
      <c r="N14" s="47">
        <v>0</v>
      </c>
      <c r="O14" s="47">
        <v>0</v>
      </c>
      <c r="P14" s="48" t="s">
        <v>114</v>
      </c>
      <c r="Q14" s="47">
        <v>61</v>
      </c>
      <c r="R14" s="171">
        <v>69</v>
      </c>
      <c r="S14" s="48">
        <v>113.11475409836065</v>
      </c>
      <c r="T14" s="47">
        <v>253</v>
      </c>
      <c r="U14" s="171">
        <v>213</v>
      </c>
      <c r="V14" s="48">
        <v>84.189723320158109</v>
      </c>
      <c r="W14" s="47">
        <v>40</v>
      </c>
      <c r="X14" s="171">
        <v>29</v>
      </c>
      <c r="Y14" s="48">
        <v>72.5</v>
      </c>
      <c r="Z14" s="47">
        <v>32</v>
      </c>
      <c r="AA14" s="171">
        <v>22</v>
      </c>
      <c r="AB14" s="48">
        <v>68.75</v>
      </c>
      <c r="AC14" s="44"/>
      <c r="AD14" s="51"/>
    </row>
    <row r="15" spans="1:32" s="52" customFormat="1" ht="18" customHeight="1" x14ac:dyDescent="0.25">
      <c r="A15" s="197" t="s">
        <v>56</v>
      </c>
      <c r="B15" s="47">
        <v>226</v>
      </c>
      <c r="C15" s="47">
        <v>164</v>
      </c>
      <c r="D15" s="48">
        <v>72.56637168141593</v>
      </c>
      <c r="E15" s="47">
        <v>65</v>
      </c>
      <c r="F15" s="47">
        <v>26</v>
      </c>
      <c r="G15" s="48">
        <v>40</v>
      </c>
      <c r="H15" s="47">
        <v>17</v>
      </c>
      <c r="I15" s="47">
        <v>10</v>
      </c>
      <c r="J15" s="48">
        <v>58.82352941176471</v>
      </c>
      <c r="K15" s="47">
        <v>5</v>
      </c>
      <c r="L15" s="47">
        <v>3</v>
      </c>
      <c r="M15" s="48">
        <v>60</v>
      </c>
      <c r="N15" s="47">
        <v>6</v>
      </c>
      <c r="O15" s="47">
        <v>1</v>
      </c>
      <c r="P15" s="48">
        <v>16.666666666666664</v>
      </c>
      <c r="Q15" s="47">
        <v>65</v>
      </c>
      <c r="R15" s="171">
        <v>25</v>
      </c>
      <c r="S15" s="48">
        <v>38.461538461538467</v>
      </c>
      <c r="T15" s="47">
        <v>200</v>
      </c>
      <c r="U15" s="171">
        <v>144</v>
      </c>
      <c r="V15" s="48">
        <v>72</v>
      </c>
      <c r="W15" s="47">
        <v>39</v>
      </c>
      <c r="X15" s="171">
        <v>9</v>
      </c>
      <c r="Y15" s="48">
        <v>23.076923076923077</v>
      </c>
      <c r="Z15" s="47">
        <v>33</v>
      </c>
      <c r="AA15" s="171">
        <v>9</v>
      </c>
      <c r="AB15" s="48">
        <v>27.27272727272727</v>
      </c>
      <c r="AC15" s="44"/>
      <c r="AD15" s="51"/>
    </row>
    <row r="16" spans="1:32" s="52" customFormat="1" ht="18" customHeight="1" x14ac:dyDescent="0.25">
      <c r="A16" s="197" t="s">
        <v>57</v>
      </c>
      <c r="B16" s="47">
        <v>402</v>
      </c>
      <c r="C16" s="47">
        <v>398</v>
      </c>
      <c r="D16" s="48">
        <v>99.00497512437812</v>
      </c>
      <c r="E16" s="47">
        <v>247</v>
      </c>
      <c r="F16" s="47">
        <v>275</v>
      </c>
      <c r="G16" s="48">
        <v>111.33603238866397</v>
      </c>
      <c r="H16" s="47">
        <v>49</v>
      </c>
      <c r="I16" s="47">
        <v>72</v>
      </c>
      <c r="J16" s="48">
        <v>146.9387755102041</v>
      </c>
      <c r="K16" s="47">
        <v>18</v>
      </c>
      <c r="L16" s="47">
        <v>22</v>
      </c>
      <c r="M16" s="48">
        <v>122.22222222222223</v>
      </c>
      <c r="N16" s="47">
        <v>33</v>
      </c>
      <c r="O16" s="47">
        <v>35</v>
      </c>
      <c r="P16" s="48">
        <v>106.06060606060606</v>
      </c>
      <c r="Q16" s="47">
        <v>213</v>
      </c>
      <c r="R16" s="171">
        <v>256</v>
      </c>
      <c r="S16" s="48">
        <v>120.18779342723005</v>
      </c>
      <c r="T16" s="47">
        <v>298</v>
      </c>
      <c r="U16" s="171">
        <v>270</v>
      </c>
      <c r="V16" s="48">
        <v>90.604026845637591</v>
      </c>
      <c r="W16" s="47">
        <v>143</v>
      </c>
      <c r="X16" s="171">
        <v>148</v>
      </c>
      <c r="Y16" s="48">
        <v>103.49650349650349</v>
      </c>
      <c r="Z16" s="47">
        <v>116</v>
      </c>
      <c r="AA16" s="171">
        <v>127</v>
      </c>
      <c r="AB16" s="48">
        <v>109.48275862068965</v>
      </c>
      <c r="AC16" s="44"/>
      <c r="AD16" s="51"/>
    </row>
    <row r="17" spans="1:30" s="52" customFormat="1" ht="18" customHeight="1" x14ac:dyDescent="0.25">
      <c r="A17" s="197" t="s">
        <v>58</v>
      </c>
      <c r="B17" s="47">
        <v>387</v>
      </c>
      <c r="C17" s="47">
        <v>336</v>
      </c>
      <c r="D17" s="48">
        <v>86.821705426356587</v>
      </c>
      <c r="E17" s="47">
        <v>93</v>
      </c>
      <c r="F17" s="47">
        <v>93</v>
      </c>
      <c r="G17" s="48">
        <v>100</v>
      </c>
      <c r="H17" s="47">
        <v>14</v>
      </c>
      <c r="I17" s="47">
        <v>19</v>
      </c>
      <c r="J17" s="48">
        <v>135.71428571428572</v>
      </c>
      <c r="K17" s="47">
        <v>3</v>
      </c>
      <c r="L17" s="47">
        <v>8</v>
      </c>
      <c r="M17" s="48">
        <v>266.66666666666663</v>
      </c>
      <c r="N17" s="47">
        <v>1</v>
      </c>
      <c r="O17" s="47">
        <v>3</v>
      </c>
      <c r="P17" s="48">
        <v>300</v>
      </c>
      <c r="Q17" s="47">
        <v>67</v>
      </c>
      <c r="R17" s="171">
        <v>71</v>
      </c>
      <c r="S17" s="48">
        <v>105.97014925373134</v>
      </c>
      <c r="T17" s="47">
        <v>350</v>
      </c>
      <c r="U17" s="171">
        <v>289</v>
      </c>
      <c r="V17" s="48">
        <v>82.571428571428569</v>
      </c>
      <c r="W17" s="47">
        <v>56</v>
      </c>
      <c r="X17" s="171">
        <v>51</v>
      </c>
      <c r="Y17" s="48">
        <v>91.071428571428569</v>
      </c>
      <c r="Z17" s="47">
        <v>44</v>
      </c>
      <c r="AA17" s="171">
        <v>46</v>
      </c>
      <c r="AB17" s="48">
        <v>104.54545454545455</v>
      </c>
      <c r="AC17" s="44"/>
      <c r="AD17" s="51"/>
    </row>
    <row r="18" spans="1:30" s="52" customFormat="1" ht="18" customHeight="1" x14ac:dyDescent="0.25">
      <c r="A18" s="197" t="s">
        <v>59</v>
      </c>
      <c r="B18" s="47">
        <v>210</v>
      </c>
      <c r="C18" s="47">
        <v>230</v>
      </c>
      <c r="D18" s="48">
        <v>109.52380952380953</v>
      </c>
      <c r="E18" s="47">
        <v>85</v>
      </c>
      <c r="F18" s="47">
        <v>108</v>
      </c>
      <c r="G18" s="48">
        <v>127.05882352941175</v>
      </c>
      <c r="H18" s="47">
        <v>18</v>
      </c>
      <c r="I18" s="47">
        <v>23</v>
      </c>
      <c r="J18" s="48">
        <v>127.77777777777777</v>
      </c>
      <c r="K18" s="47">
        <v>4</v>
      </c>
      <c r="L18" s="47">
        <v>8</v>
      </c>
      <c r="M18" s="48">
        <v>200</v>
      </c>
      <c r="N18" s="47">
        <v>1</v>
      </c>
      <c r="O18" s="47">
        <v>1</v>
      </c>
      <c r="P18" s="48">
        <v>100</v>
      </c>
      <c r="Q18" s="47">
        <v>78</v>
      </c>
      <c r="R18" s="171">
        <v>102</v>
      </c>
      <c r="S18" s="48">
        <v>130.76923076923077</v>
      </c>
      <c r="T18" s="47">
        <v>174</v>
      </c>
      <c r="U18" s="171">
        <v>155</v>
      </c>
      <c r="V18" s="48">
        <v>89.080459770114942</v>
      </c>
      <c r="W18" s="47">
        <v>49</v>
      </c>
      <c r="X18" s="171">
        <v>34</v>
      </c>
      <c r="Y18" s="48">
        <v>69.387755102040813</v>
      </c>
      <c r="Z18" s="47">
        <v>41</v>
      </c>
      <c r="AA18" s="171">
        <v>25</v>
      </c>
      <c r="AB18" s="48">
        <v>60.975609756097562</v>
      </c>
      <c r="AC18" s="44"/>
      <c r="AD18" s="51"/>
    </row>
    <row r="19" spans="1:30" s="52" customFormat="1" ht="18" customHeight="1" x14ac:dyDescent="0.25">
      <c r="A19" s="197" t="s">
        <v>60</v>
      </c>
      <c r="B19" s="47">
        <v>278</v>
      </c>
      <c r="C19" s="47">
        <v>284</v>
      </c>
      <c r="D19" s="48">
        <v>102.15827338129498</v>
      </c>
      <c r="E19" s="47">
        <v>173</v>
      </c>
      <c r="F19" s="47">
        <v>194</v>
      </c>
      <c r="G19" s="48">
        <v>112.13872832369943</v>
      </c>
      <c r="H19" s="47">
        <v>71</v>
      </c>
      <c r="I19" s="47">
        <v>80</v>
      </c>
      <c r="J19" s="48">
        <v>112.67605633802818</v>
      </c>
      <c r="K19" s="47">
        <v>54</v>
      </c>
      <c r="L19" s="47">
        <v>31</v>
      </c>
      <c r="M19" s="48">
        <v>57.407407407407405</v>
      </c>
      <c r="N19" s="47">
        <v>54</v>
      </c>
      <c r="O19" s="47">
        <v>16</v>
      </c>
      <c r="P19" s="48">
        <v>29.629629629629626</v>
      </c>
      <c r="Q19" s="47">
        <v>158</v>
      </c>
      <c r="R19" s="171">
        <v>184</v>
      </c>
      <c r="S19" s="48">
        <v>116.45569620253164</v>
      </c>
      <c r="T19" s="47">
        <v>184</v>
      </c>
      <c r="U19" s="171">
        <v>163</v>
      </c>
      <c r="V19" s="48">
        <v>88.58695652173914</v>
      </c>
      <c r="W19" s="47">
        <v>79</v>
      </c>
      <c r="X19" s="171">
        <v>74</v>
      </c>
      <c r="Y19" s="48">
        <v>93.670886075949369</v>
      </c>
      <c r="Z19" s="47">
        <v>70</v>
      </c>
      <c r="AA19" s="171">
        <v>65</v>
      </c>
      <c r="AB19" s="48">
        <v>92.857142857142861</v>
      </c>
      <c r="AC19" s="44"/>
      <c r="AD19" s="51"/>
    </row>
    <row r="20" spans="1:30" s="52" customFormat="1" ht="18" customHeight="1" x14ac:dyDescent="0.25">
      <c r="A20" s="197" t="s">
        <v>61</v>
      </c>
      <c r="B20" s="47">
        <v>126</v>
      </c>
      <c r="C20" s="47">
        <v>77</v>
      </c>
      <c r="D20" s="48">
        <v>61.111111111111114</v>
      </c>
      <c r="E20" s="47">
        <v>96</v>
      </c>
      <c r="F20" s="47">
        <v>58</v>
      </c>
      <c r="G20" s="48">
        <v>60.416666666666664</v>
      </c>
      <c r="H20" s="47">
        <v>8</v>
      </c>
      <c r="I20" s="47">
        <v>10</v>
      </c>
      <c r="J20" s="48">
        <v>125</v>
      </c>
      <c r="K20" s="47">
        <v>0</v>
      </c>
      <c r="L20" s="47">
        <v>1</v>
      </c>
      <c r="M20" s="48" t="s">
        <v>114</v>
      </c>
      <c r="N20" s="47">
        <v>3</v>
      </c>
      <c r="O20" s="47">
        <v>3</v>
      </c>
      <c r="P20" s="48">
        <v>100</v>
      </c>
      <c r="Q20" s="47">
        <v>90</v>
      </c>
      <c r="R20" s="171">
        <v>58</v>
      </c>
      <c r="S20" s="48">
        <v>64.444444444444443</v>
      </c>
      <c r="T20" s="47">
        <v>70</v>
      </c>
      <c r="U20" s="171">
        <v>61</v>
      </c>
      <c r="V20" s="48">
        <v>87.142857142857139</v>
      </c>
      <c r="W20" s="47">
        <v>40</v>
      </c>
      <c r="X20" s="171">
        <v>42</v>
      </c>
      <c r="Y20" s="48">
        <v>105</v>
      </c>
      <c r="Z20" s="47">
        <v>34</v>
      </c>
      <c r="AA20" s="171">
        <v>40</v>
      </c>
      <c r="AB20" s="48">
        <v>117.64705882352942</v>
      </c>
      <c r="AC20" s="44"/>
      <c r="AD20" s="51"/>
    </row>
    <row r="21" spans="1:30" s="52" customFormat="1" ht="18" customHeight="1" x14ac:dyDescent="0.25">
      <c r="A21" s="197" t="s">
        <v>62</v>
      </c>
      <c r="B21" s="47">
        <v>80</v>
      </c>
      <c r="C21" s="47">
        <v>78</v>
      </c>
      <c r="D21" s="48">
        <v>97.5</v>
      </c>
      <c r="E21" s="47">
        <v>69</v>
      </c>
      <c r="F21" s="47">
        <v>68</v>
      </c>
      <c r="G21" s="48">
        <v>98.550724637681171</v>
      </c>
      <c r="H21" s="47">
        <v>12</v>
      </c>
      <c r="I21" s="47">
        <v>9</v>
      </c>
      <c r="J21" s="48">
        <v>75</v>
      </c>
      <c r="K21" s="47">
        <v>8</v>
      </c>
      <c r="L21" s="47">
        <v>3</v>
      </c>
      <c r="M21" s="48">
        <v>37.5</v>
      </c>
      <c r="N21" s="47">
        <v>13</v>
      </c>
      <c r="O21" s="47">
        <v>4</v>
      </c>
      <c r="P21" s="48">
        <v>30.76923076923077</v>
      </c>
      <c r="Q21" s="47">
        <v>69</v>
      </c>
      <c r="R21" s="171">
        <v>68</v>
      </c>
      <c r="S21" s="48">
        <v>98.550724637681171</v>
      </c>
      <c r="T21" s="47">
        <v>53</v>
      </c>
      <c r="U21" s="171">
        <v>37</v>
      </c>
      <c r="V21" s="48">
        <v>69.811320754716974</v>
      </c>
      <c r="W21" s="47">
        <v>42</v>
      </c>
      <c r="X21" s="171">
        <v>27</v>
      </c>
      <c r="Y21" s="48">
        <v>64.285714285714292</v>
      </c>
      <c r="Z21" s="47">
        <v>40</v>
      </c>
      <c r="AA21" s="171">
        <v>27</v>
      </c>
      <c r="AB21" s="48">
        <v>67.5</v>
      </c>
      <c r="AC21" s="44"/>
      <c r="AD21" s="51"/>
    </row>
    <row r="22" spans="1:30" s="52" customFormat="1" ht="18" customHeight="1" x14ac:dyDescent="0.25">
      <c r="A22" s="197" t="s">
        <v>63</v>
      </c>
      <c r="B22" s="47">
        <v>79</v>
      </c>
      <c r="C22" s="47">
        <v>87</v>
      </c>
      <c r="D22" s="48">
        <v>110.12658227848102</v>
      </c>
      <c r="E22" s="47">
        <v>39</v>
      </c>
      <c r="F22" s="47">
        <v>53</v>
      </c>
      <c r="G22" s="48">
        <v>135.89743589743591</v>
      </c>
      <c r="H22" s="47">
        <v>13</v>
      </c>
      <c r="I22" s="47">
        <v>11</v>
      </c>
      <c r="J22" s="48">
        <v>84.615384615384613</v>
      </c>
      <c r="K22" s="47">
        <v>10</v>
      </c>
      <c r="L22" s="47">
        <v>3</v>
      </c>
      <c r="M22" s="48">
        <v>30</v>
      </c>
      <c r="N22" s="47">
        <v>0</v>
      </c>
      <c r="O22" s="47">
        <v>1</v>
      </c>
      <c r="P22" s="48" t="s">
        <v>114</v>
      </c>
      <c r="Q22" s="47">
        <v>37</v>
      </c>
      <c r="R22" s="171">
        <v>51</v>
      </c>
      <c r="S22" s="48">
        <v>137.83783783783784</v>
      </c>
      <c r="T22" s="47">
        <v>57</v>
      </c>
      <c r="U22" s="171">
        <v>58</v>
      </c>
      <c r="V22" s="48">
        <v>101.75438596491229</v>
      </c>
      <c r="W22" s="47">
        <v>17</v>
      </c>
      <c r="X22" s="171">
        <v>24</v>
      </c>
      <c r="Y22" s="48">
        <v>141.1764705882353</v>
      </c>
      <c r="Z22" s="47">
        <v>15</v>
      </c>
      <c r="AA22" s="171">
        <v>22</v>
      </c>
      <c r="AB22" s="48">
        <v>146.66666666666666</v>
      </c>
      <c r="AC22" s="44"/>
      <c r="AD22" s="51"/>
    </row>
    <row r="23" spans="1:30" s="52" customFormat="1" ht="18" customHeight="1" x14ac:dyDescent="0.25">
      <c r="A23" s="197" t="s">
        <v>64</v>
      </c>
      <c r="B23" s="47">
        <v>499</v>
      </c>
      <c r="C23" s="47">
        <v>463</v>
      </c>
      <c r="D23" s="48">
        <v>92.785571142284567</v>
      </c>
      <c r="E23" s="47">
        <v>111</v>
      </c>
      <c r="F23" s="47">
        <v>140</v>
      </c>
      <c r="G23" s="48">
        <v>126.12612612612612</v>
      </c>
      <c r="H23" s="47">
        <v>26</v>
      </c>
      <c r="I23" s="47">
        <v>19</v>
      </c>
      <c r="J23" s="48">
        <v>73.076923076923066</v>
      </c>
      <c r="K23" s="47">
        <v>2</v>
      </c>
      <c r="L23" s="47">
        <v>5</v>
      </c>
      <c r="M23" s="48">
        <v>250</v>
      </c>
      <c r="N23" s="47">
        <v>27</v>
      </c>
      <c r="O23" s="47">
        <v>11</v>
      </c>
      <c r="P23" s="48">
        <v>40.74074074074074</v>
      </c>
      <c r="Q23" s="47">
        <v>94</v>
      </c>
      <c r="R23" s="171">
        <v>131</v>
      </c>
      <c r="S23" s="48">
        <v>139.36170212765958</v>
      </c>
      <c r="T23" s="47">
        <v>450</v>
      </c>
      <c r="U23" s="171">
        <v>413</v>
      </c>
      <c r="V23" s="48">
        <v>91.777777777777786</v>
      </c>
      <c r="W23" s="47">
        <v>62</v>
      </c>
      <c r="X23" s="171">
        <v>90</v>
      </c>
      <c r="Y23" s="48">
        <v>145.16129032258064</v>
      </c>
      <c r="Z23" s="47">
        <v>57</v>
      </c>
      <c r="AA23" s="171">
        <v>78</v>
      </c>
      <c r="AB23" s="48">
        <v>136.84210526315789</v>
      </c>
      <c r="AC23" s="44"/>
      <c r="AD23" s="51"/>
    </row>
    <row r="24" spans="1:30" s="52" customFormat="1" ht="18" customHeight="1" x14ac:dyDescent="0.25">
      <c r="A24" s="197" t="s">
        <v>65</v>
      </c>
      <c r="B24" s="47">
        <v>342</v>
      </c>
      <c r="C24" s="47">
        <v>375</v>
      </c>
      <c r="D24" s="48">
        <v>109.64912280701755</v>
      </c>
      <c r="E24" s="47">
        <v>208</v>
      </c>
      <c r="F24" s="47">
        <v>256</v>
      </c>
      <c r="G24" s="48">
        <v>123.07692307692308</v>
      </c>
      <c r="H24" s="47">
        <v>70</v>
      </c>
      <c r="I24" s="47">
        <v>50</v>
      </c>
      <c r="J24" s="48">
        <v>71.428571428571431</v>
      </c>
      <c r="K24" s="47">
        <v>23</v>
      </c>
      <c r="L24" s="47">
        <v>35</v>
      </c>
      <c r="M24" s="48">
        <v>152.17391304347828</v>
      </c>
      <c r="N24" s="47">
        <v>68</v>
      </c>
      <c r="O24" s="47">
        <v>32</v>
      </c>
      <c r="P24" s="48">
        <v>47.058823529411761</v>
      </c>
      <c r="Q24" s="47">
        <v>196</v>
      </c>
      <c r="R24" s="171">
        <v>253</v>
      </c>
      <c r="S24" s="48">
        <v>129.08163265306123</v>
      </c>
      <c r="T24" s="47">
        <v>242</v>
      </c>
      <c r="U24" s="171">
        <v>239</v>
      </c>
      <c r="V24" s="48">
        <v>98.760330578512395</v>
      </c>
      <c r="W24" s="47">
        <v>108</v>
      </c>
      <c r="X24" s="171">
        <v>126</v>
      </c>
      <c r="Y24" s="48">
        <v>116.66666666666667</v>
      </c>
      <c r="Z24" s="47">
        <v>95</v>
      </c>
      <c r="AA24" s="171">
        <v>98</v>
      </c>
      <c r="AB24" s="48">
        <v>103.15789473684211</v>
      </c>
      <c r="AC24" s="44"/>
      <c r="AD24" s="51"/>
    </row>
    <row r="25" spans="1:30" s="52" customFormat="1" ht="18" customHeight="1" x14ac:dyDescent="0.25">
      <c r="A25" s="197" t="s">
        <v>66</v>
      </c>
      <c r="B25" s="47">
        <v>282</v>
      </c>
      <c r="C25" s="47">
        <v>288</v>
      </c>
      <c r="D25" s="48">
        <v>102.12765957446808</v>
      </c>
      <c r="E25" s="47">
        <v>82</v>
      </c>
      <c r="F25" s="47">
        <v>117</v>
      </c>
      <c r="G25" s="48">
        <v>142.6829268292683</v>
      </c>
      <c r="H25" s="47">
        <v>9</v>
      </c>
      <c r="I25" s="47">
        <v>6</v>
      </c>
      <c r="J25" s="48">
        <v>66.666666666666657</v>
      </c>
      <c r="K25" s="47">
        <v>6</v>
      </c>
      <c r="L25" s="47">
        <v>5</v>
      </c>
      <c r="M25" s="48">
        <v>83.333333333333343</v>
      </c>
      <c r="N25" s="47">
        <v>15</v>
      </c>
      <c r="O25" s="47">
        <v>0</v>
      </c>
      <c r="P25" s="48">
        <v>0</v>
      </c>
      <c r="Q25" s="47">
        <v>66</v>
      </c>
      <c r="R25" s="171">
        <v>105</v>
      </c>
      <c r="S25" s="48">
        <v>159.09090909090909</v>
      </c>
      <c r="T25" s="47">
        <v>263</v>
      </c>
      <c r="U25" s="171">
        <v>224</v>
      </c>
      <c r="V25" s="48">
        <v>85.171102661596947</v>
      </c>
      <c r="W25" s="47">
        <v>63</v>
      </c>
      <c r="X25" s="171">
        <v>54</v>
      </c>
      <c r="Y25" s="48">
        <v>85.714285714285708</v>
      </c>
      <c r="Z25" s="47">
        <v>53</v>
      </c>
      <c r="AA25" s="171">
        <v>45</v>
      </c>
      <c r="AB25" s="48">
        <v>84.905660377358487</v>
      </c>
      <c r="AC25" s="44"/>
      <c r="AD25" s="51"/>
    </row>
    <row r="26" spans="1:30" s="52" customFormat="1" ht="18" customHeight="1" x14ac:dyDescent="0.25">
      <c r="A26" s="197" t="s">
        <v>67</v>
      </c>
      <c r="B26" s="47">
        <v>341</v>
      </c>
      <c r="C26" s="47">
        <v>322</v>
      </c>
      <c r="D26" s="48">
        <v>94.42815249266863</v>
      </c>
      <c r="E26" s="47">
        <v>96</v>
      </c>
      <c r="F26" s="47">
        <v>117</v>
      </c>
      <c r="G26" s="48">
        <v>121.875</v>
      </c>
      <c r="H26" s="47">
        <v>16</v>
      </c>
      <c r="I26" s="47">
        <v>17</v>
      </c>
      <c r="J26" s="48">
        <v>106.25</v>
      </c>
      <c r="K26" s="47">
        <v>8</v>
      </c>
      <c r="L26" s="47">
        <v>6</v>
      </c>
      <c r="M26" s="48">
        <v>75</v>
      </c>
      <c r="N26" s="47">
        <v>8</v>
      </c>
      <c r="O26" s="47">
        <v>4</v>
      </c>
      <c r="P26" s="48">
        <v>50</v>
      </c>
      <c r="Q26" s="47">
        <v>89</v>
      </c>
      <c r="R26" s="171">
        <v>108</v>
      </c>
      <c r="S26" s="48">
        <v>121.34831460674158</v>
      </c>
      <c r="T26" s="47">
        <v>297</v>
      </c>
      <c r="U26" s="171">
        <v>275</v>
      </c>
      <c r="V26" s="48">
        <v>92.592592592592595</v>
      </c>
      <c r="W26" s="47">
        <v>52</v>
      </c>
      <c r="X26" s="171">
        <v>71</v>
      </c>
      <c r="Y26" s="48">
        <v>136.53846153846155</v>
      </c>
      <c r="Z26" s="47">
        <v>41</v>
      </c>
      <c r="AA26" s="171">
        <v>57</v>
      </c>
      <c r="AB26" s="48">
        <v>139.02439024390242</v>
      </c>
      <c r="AC26" s="44"/>
      <c r="AD26" s="51"/>
    </row>
    <row r="27" spans="1:30" s="52" customFormat="1" ht="18" customHeight="1" x14ac:dyDescent="0.25">
      <c r="A27" s="197" t="s">
        <v>68</v>
      </c>
      <c r="B27" s="47">
        <v>151</v>
      </c>
      <c r="C27" s="47">
        <v>136</v>
      </c>
      <c r="D27" s="48">
        <v>90.066225165562912</v>
      </c>
      <c r="E27" s="47">
        <v>121</v>
      </c>
      <c r="F27" s="47">
        <v>111</v>
      </c>
      <c r="G27" s="48">
        <v>91.735537190082653</v>
      </c>
      <c r="H27" s="47">
        <v>12</v>
      </c>
      <c r="I27" s="47">
        <v>5</v>
      </c>
      <c r="J27" s="48">
        <v>41.666666666666671</v>
      </c>
      <c r="K27" s="47">
        <v>9</v>
      </c>
      <c r="L27" s="47">
        <v>3</v>
      </c>
      <c r="M27" s="48">
        <v>33.333333333333329</v>
      </c>
      <c r="N27" s="47">
        <v>4</v>
      </c>
      <c r="O27" s="47">
        <v>1</v>
      </c>
      <c r="P27" s="48">
        <v>25</v>
      </c>
      <c r="Q27" s="47">
        <v>110</v>
      </c>
      <c r="R27" s="171">
        <v>102</v>
      </c>
      <c r="S27" s="48">
        <v>92.72727272727272</v>
      </c>
      <c r="T27" s="47">
        <v>113</v>
      </c>
      <c r="U27" s="171">
        <v>93</v>
      </c>
      <c r="V27" s="48">
        <v>82.30088495575221</v>
      </c>
      <c r="W27" s="47">
        <v>83</v>
      </c>
      <c r="X27" s="171">
        <v>68</v>
      </c>
      <c r="Y27" s="48">
        <v>81.92771084337349</v>
      </c>
      <c r="Z27" s="47">
        <v>78</v>
      </c>
      <c r="AA27" s="171">
        <v>57</v>
      </c>
      <c r="AB27" s="48">
        <v>73.076923076923066</v>
      </c>
      <c r="AC27" s="44"/>
      <c r="AD27" s="51"/>
    </row>
    <row r="28" spans="1:30" s="52" customFormat="1" ht="18" customHeight="1" x14ac:dyDescent="0.25">
      <c r="A28" s="198" t="s">
        <v>69</v>
      </c>
      <c r="B28" s="47">
        <v>124</v>
      </c>
      <c r="C28" s="47">
        <v>120</v>
      </c>
      <c r="D28" s="48">
        <v>96.774193548387103</v>
      </c>
      <c r="E28" s="47">
        <v>60</v>
      </c>
      <c r="F28" s="47">
        <v>72</v>
      </c>
      <c r="G28" s="48">
        <v>120</v>
      </c>
      <c r="H28" s="47">
        <v>8</v>
      </c>
      <c r="I28" s="47">
        <v>5</v>
      </c>
      <c r="J28" s="48">
        <v>62.5</v>
      </c>
      <c r="K28" s="47">
        <v>3</v>
      </c>
      <c r="L28" s="47">
        <v>8</v>
      </c>
      <c r="M28" s="48">
        <v>266.66666666666663</v>
      </c>
      <c r="N28" s="47">
        <v>0</v>
      </c>
      <c r="O28" s="47">
        <v>0</v>
      </c>
      <c r="P28" s="48" t="s">
        <v>114</v>
      </c>
      <c r="Q28" s="47">
        <v>53</v>
      </c>
      <c r="R28" s="171">
        <v>68</v>
      </c>
      <c r="S28" s="48">
        <v>128.30188679245282</v>
      </c>
      <c r="T28" s="47">
        <v>97</v>
      </c>
      <c r="U28" s="171">
        <v>86</v>
      </c>
      <c r="V28" s="48">
        <v>88.659793814432987</v>
      </c>
      <c r="W28" s="47">
        <v>33</v>
      </c>
      <c r="X28" s="171">
        <v>38</v>
      </c>
      <c r="Y28" s="48">
        <v>115.15151515151516</v>
      </c>
      <c r="Z28" s="47">
        <v>26</v>
      </c>
      <c r="AA28" s="171">
        <v>31</v>
      </c>
      <c r="AB28" s="48">
        <v>119.23076923076923</v>
      </c>
      <c r="AC28" s="44"/>
      <c r="AD28" s="51"/>
    </row>
    <row r="29" spans="1:30" s="52" customFormat="1" ht="18" customHeight="1" x14ac:dyDescent="0.25">
      <c r="A29" s="199" t="s">
        <v>70</v>
      </c>
      <c r="B29" s="47">
        <v>170</v>
      </c>
      <c r="C29" s="47">
        <v>163</v>
      </c>
      <c r="D29" s="48">
        <v>95.882352941176478</v>
      </c>
      <c r="E29" s="47">
        <v>132</v>
      </c>
      <c r="F29" s="47">
        <v>130</v>
      </c>
      <c r="G29" s="48">
        <v>98.484848484848484</v>
      </c>
      <c r="H29" s="47">
        <v>31</v>
      </c>
      <c r="I29" s="47">
        <v>24</v>
      </c>
      <c r="J29" s="48">
        <v>77.41935483870968</v>
      </c>
      <c r="K29" s="47">
        <v>22</v>
      </c>
      <c r="L29" s="47">
        <v>14</v>
      </c>
      <c r="M29" s="48">
        <v>63.636363636363633</v>
      </c>
      <c r="N29" s="47">
        <v>24</v>
      </c>
      <c r="O29" s="47">
        <v>31</v>
      </c>
      <c r="P29" s="48">
        <v>129.16666666666669</v>
      </c>
      <c r="Q29" s="47">
        <v>129</v>
      </c>
      <c r="R29" s="171">
        <v>126</v>
      </c>
      <c r="S29" s="48">
        <v>97.674418604651152</v>
      </c>
      <c r="T29" s="47">
        <v>118</v>
      </c>
      <c r="U29" s="171">
        <v>87</v>
      </c>
      <c r="V29" s="48">
        <v>73.728813559322035</v>
      </c>
      <c r="W29" s="47">
        <v>80</v>
      </c>
      <c r="X29" s="171">
        <v>54</v>
      </c>
      <c r="Y29" s="48">
        <v>67.5</v>
      </c>
      <c r="Z29" s="47">
        <v>74</v>
      </c>
      <c r="AA29" s="171">
        <v>48</v>
      </c>
      <c r="AB29" s="48">
        <v>64.86486486486487</v>
      </c>
      <c r="AC29" s="44"/>
      <c r="AD29" s="51"/>
    </row>
    <row r="30" spans="1:30" s="52" customFormat="1" ht="18" customHeight="1" x14ac:dyDescent="0.25">
      <c r="A30" s="200" t="s">
        <v>71</v>
      </c>
      <c r="B30" s="47">
        <v>101</v>
      </c>
      <c r="C30" s="47">
        <v>126</v>
      </c>
      <c r="D30" s="48">
        <v>124.75247524752476</v>
      </c>
      <c r="E30" s="47">
        <v>28</v>
      </c>
      <c r="F30" s="47">
        <v>65</v>
      </c>
      <c r="G30" s="48">
        <v>232.14285714285717</v>
      </c>
      <c r="H30" s="47">
        <v>4</v>
      </c>
      <c r="I30" s="47">
        <v>9</v>
      </c>
      <c r="J30" s="48">
        <v>225</v>
      </c>
      <c r="K30" s="47">
        <v>0</v>
      </c>
      <c r="L30" s="47">
        <v>4</v>
      </c>
      <c r="M30" s="48" t="s">
        <v>114</v>
      </c>
      <c r="N30" s="47">
        <v>4</v>
      </c>
      <c r="O30" s="47">
        <v>3</v>
      </c>
      <c r="P30" s="48">
        <v>75</v>
      </c>
      <c r="Q30" s="47">
        <v>23</v>
      </c>
      <c r="R30" s="171">
        <v>59</v>
      </c>
      <c r="S30" s="48">
        <v>256.52173913043475</v>
      </c>
      <c r="T30" s="47">
        <v>87</v>
      </c>
      <c r="U30" s="171">
        <v>98</v>
      </c>
      <c r="V30" s="48">
        <v>112.64367816091954</v>
      </c>
      <c r="W30" s="47">
        <v>14</v>
      </c>
      <c r="X30" s="171">
        <v>41</v>
      </c>
      <c r="Y30" s="48">
        <v>292.85714285714283</v>
      </c>
      <c r="Z30" s="47">
        <v>13</v>
      </c>
      <c r="AA30" s="171">
        <v>34</v>
      </c>
      <c r="AB30" s="48">
        <v>261.53846153846155</v>
      </c>
      <c r="AC30" s="44"/>
      <c r="AD30" s="51"/>
    </row>
    <row r="31" spans="1:30" s="52" customFormat="1" ht="18" customHeight="1" x14ac:dyDescent="0.25">
      <c r="A31" s="200" t="s">
        <v>72</v>
      </c>
      <c r="B31" s="47">
        <v>285</v>
      </c>
      <c r="C31" s="47">
        <v>249</v>
      </c>
      <c r="D31" s="48">
        <v>87.368421052631589</v>
      </c>
      <c r="E31" s="47">
        <v>94</v>
      </c>
      <c r="F31" s="47">
        <v>78</v>
      </c>
      <c r="G31" s="48">
        <v>82.978723404255319</v>
      </c>
      <c r="H31" s="47">
        <v>23</v>
      </c>
      <c r="I31" s="47">
        <v>15</v>
      </c>
      <c r="J31" s="48">
        <v>65.217391304347828</v>
      </c>
      <c r="K31" s="47">
        <v>8</v>
      </c>
      <c r="L31" s="47">
        <v>4</v>
      </c>
      <c r="M31" s="48">
        <v>50</v>
      </c>
      <c r="N31" s="47">
        <v>0</v>
      </c>
      <c r="O31" s="47">
        <v>26</v>
      </c>
      <c r="P31" s="48" t="s">
        <v>114</v>
      </c>
      <c r="Q31" s="47">
        <v>82</v>
      </c>
      <c r="R31" s="171">
        <v>68</v>
      </c>
      <c r="S31" s="48">
        <v>82.926829268292678</v>
      </c>
      <c r="T31" s="47">
        <v>242</v>
      </c>
      <c r="U31" s="171">
        <v>214</v>
      </c>
      <c r="V31" s="48">
        <v>88.429752066115711</v>
      </c>
      <c r="W31" s="47">
        <v>51</v>
      </c>
      <c r="X31" s="171">
        <v>45</v>
      </c>
      <c r="Y31" s="48">
        <v>88.235294117647058</v>
      </c>
      <c r="Z31" s="47">
        <v>42</v>
      </c>
      <c r="AA31" s="171">
        <v>40</v>
      </c>
      <c r="AB31" s="48">
        <v>95.238095238095227</v>
      </c>
      <c r="AC31" s="44"/>
      <c r="AD31" s="51"/>
    </row>
    <row r="32" spans="1:30" s="226" customFormat="1" ht="18" customHeight="1" x14ac:dyDescent="0.25">
      <c r="A32" s="200" t="s">
        <v>73</v>
      </c>
      <c r="B32" s="47">
        <v>41</v>
      </c>
      <c r="C32" s="47">
        <v>37</v>
      </c>
      <c r="D32" s="48">
        <v>90.243902439024396</v>
      </c>
      <c r="E32" s="47">
        <v>40</v>
      </c>
      <c r="F32" s="47">
        <v>36</v>
      </c>
      <c r="G32" s="48">
        <v>90</v>
      </c>
      <c r="H32" s="47">
        <v>10</v>
      </c>
      <c r="I32" s="47">
        <v>6</v>
      </c>
      <c r="J32" s="48">
        <v>60</v>
      </c>
      <c r="K32" s="47">
        <v>3</v>
      </c>
      <c r="L32" s="47">
        <v>2</v>
      </c>
      <c r="M32" s="48">
        <v>66.666666666666657</v>
      </c>
      <c r="N32" s="47">
        <v>1</v>
      </c>
      <c r="O32" s="47">
        <v>2</v>
      </c>
      <c r="P32" s="48">
        <v>200</v>
      </c>
      <c r="Q32" s="47">
        <v>37</v>
      </c>
      <c r="R32" s="171">
        <v>35</v>
      </c>
      <c r="S32" s="48">
        <v>94.594594594594597</v>
      </c>
      <c r="T32" s="47">
        <v>15</v>
      </c>
      <c r="U32" s="171">
        <v>20</v>
      </c>
      <c r="V32" s="48">
        <v>133.33333333333331</v>
      </c>
      <c r="W32" s="47">
        <v>14</v>
      </c>
      <c r="X32" s="171">
        <v>19</v>
      </c>
      <c r="Y32" s="48">
        <v>135.71428571428572</v>
      </c>
      <c r="Z32" s="47">
        <v>12</v>
      </c>
      <c r="AA32" s="171">
        <v>16</v>
      </c>
      <c r="AB32" s="48">
        <v>133.33333333333331</v>
      </c>
      <c r="AC32" s="50"/>
      <c r="AD32" s="225"/>
    </row>
    <row r="33" spans="1:28" s="232" customFormat="1" ht="15" customHeight="1" x14ac:dyDescent="0.25">
      <c r="A33" s="200" t="s">
        <v>74</v>
      </c>
      <c r="B33" s="216">
        <v>191</v>
      </c>
      <c r="C33" s="216">
        <v>40</v>
      </c>
      <c r="D33" s="48">
        <v>20.94240837696335</v>
      </c>
      <c r="E33" s="216">
        <v>170</v>
      </c>
      <c r="F33" s="47">
        <v>31</v>
      </c>
      <c r="G33" s="48">
        <v>18.235294117647058</v>
      </c>
      <c r="H33" s="47">
        <v>83</v>
      </c>
      <c r="I33" s="47">
        <v>3</v>
      </c>
      <c r="J33" s="48">
        <v>3.6144578313253009</v>
      </c>
      <c r="K33" s="227">
        <v>24</v>
      </c>
      <c r="L33" s="227">
        <v>2</v>
      </c>
      <c r="M33" s="48">
        <v>8.3333333333333321</v>
      </c>
      <c r="N33" s="47">
        <v>23</v>
      </c>
      <c r="O33" s="47">
        <v>1</v>
      </c>
      <c r="P33" s="48">
        <v>4.3478260869565215</v>
      </c>
      <c r="Q33" s="227">
        <v>164</v>
      </c>
      <c r="R33" s="227">
        <v>27</v>
      </c>
      <c r="S33" s="48">
        <v>16.463414634146343</v>
      </c>
      <c r="T33" s="227">
        <v>85</v>
      </c>
      <c r="U33" s="227">
        <v>26</v>
      </c>
      <c r="V33" s="48">
        <v>30.588235294117649</v>
      </c>
      <c r="W33" s="227">
        <v>64</v>
      </c>
      <c r="X33" s="227">
        <v>17</v>
      </c>
      <c r="Y33" s="48">
        <v>26.5625</v>
      </c>
      <c r="Z33" s="217">
        <v>60</v>
      </c>
      <c r="AA33" s="230">
        <v>17</v>
      </c>
      <c r="AB33" s="48">
        <v>28.333333333333332</v>
      </c>
    </row>
    <row r="34" spans="1:28" s="232" customFormat="1" ht="15.75" customHeight="1" x14ac:dyDescent="0.25">
      <c r="A34" s="200" t="s">
        <v>75</v>
      </c>
      <c r="B34" s="216">
        <v>299</v>
      </c>
      <c r="C34" s="216">
        <v>295</v>
      </c>
      <c r="D34" s="48">
        <v>98.662207357859529</v>
      </c>
      <c r="E34" s="231">
        <v>57</v>
      </c>
      <c r="F34" s="47">
        <v>91</v>
      </c>
      <c r="G34" s="48">
        <v>159.64912280701756</v>
      </c>
      <c r="H34" s="47">
        <v>12</v>
      </c>
      <c r="I34" s="47">
        <v>23</v>
      </c>
      <c r="J34" s="48">
        <v>191.66666666666669</v>
      </c>
      <c r="K34" s="228">
        <v>11</v>
      </c>
      <c r="L34" s="228">
        <v>7</v>
      </c>
      <c r="M34" s="48">
        <v>63.636363636363633</v>
      </c>
      <c r="N34" s="47">
        <v>18</v>
      </c>
      <c r="O34" s="47">
        <v>8</v>
      </c>
      <c r="P34" s="48">
        <v>44.444444444444443</v>
      </c>
      <c r="Q34" s="228">
        <v>54</v>
      </c>
      <c r="R34" s="228">
        <v>86</v>
      </c>
      <c r="S34" s="48">
        <v>159.25925925925927</v>
      </c>
      <c r="T34" s="228">
        <v>276</v>
      </c>
      <c r="U34" s="228">
        <v>252</v>
      </c>
      <c r="V34" s="48">
        <v>91.304347826086953</v>
      </c>
      <c r="W34" s="228">
        <v>34</v>
      </c>
      <c r="X34" s="228">
        <v>48</v>
      </c>
      <c r="Y34" s="48">
        <v>141.1764705882353</v>
      </c>
      <c r="Z34" s="217">
        <v>28</v>
      </c>
      <c r="AA34" s="230">
        <v>40</v>
      </c>
      <c r="AB34" s="48">
        <v>142.85714285714286</v>
      </c>
    </row>
    <row r="35" spans="1:28" s="232" customFormat="1" ht="16.5" customHeight="1" x14ac:dyDescent="0.25">
      <c r="A35" s="200" t="s">
        <v>76</v>
      </c>
      <c r="B35" s="216">
        <v>157</v>
      </c>
      <c r="C35" s="216">
        <v>185</v>
      </c>
      <c r="D35" s="48">
        <v>117.83439490445859</v>
      </c>
      <c r="E35" s="231">
        <v>86</v>
      </c>
      <c r="F35" s="47">
        <v>122</v>
      </c>
      <c r="G35" s="48">
        <v>141.86046511627907</v>
      </c>
      <c r="H35" s="47">
        <v>20</v>
      </c>
      <c r="I35" s="47">
        <v>28</v>
      </c>
      <c r="J35" s="48">
        <v>140</v>
      </c>
      <c r="K35" s="228">
        <v>5</v>
      </c>
      <c r="L35" s="228">
        <v>7</v>
      </c>
      <c r="M35" s="48">
        <v>140</v>
      </c>
      <c r="N35" s="47">
        <v>11</v>
      </c>
      <c r="O35" s="47">
        <v>7</v>
      </c>
      <c r="P35" s="48">
        <v>63.636363636363633</v>
      </c>
      <c r="Q35" s="228">
        <v>78</v>
      </c>
      <c r="R35" s="228">
        <v>114</v>
      </c>
      <c r="S35" s="48">
        <v>146.15384615384613</v>
      </c>
      <c r="T35" s="228">
        <v>122</v>
      </c>
      <c r="U35" s="228">
        <v>130</v>
      </c>
      <c r="V35" s="48">
        <v>106.55737704918033</v>
      </c>
      <c r="W35" s="228">
        <v>51</v>
      </c>
      <c r="X35" s="228">
        <v>73</v>
      </c>
      <c r="Y35" s="48">
        <v>143.13725490196077</v>
      </c>
      <c r="Z35" s="217">
        <v>37</v>
      </c>
      <c r="AA35" s="230">
        <v>41</v>
      </c>
      <c r="AB35" s="48">
        <v>110.81081081081081</v>
      </c>
    </row>
    <row r="36" spans="1:28" s="232" customFormat="1" ht="20.25" customHeight="1" x14ac:dyDescent="0.25">
      <c r="A36" s="200" t="s">
        <v>77</v>
      </c>
      <c r="B36" s="216">
        <v>27</v>
      </c>
      <c r="C36" s="216">
        <v>29</v>
      </c>
      <c r="D36" s="48">
        <v>107.40740740740742</v>
      </c>
      <c r="E36" s="231">
        <v>8</v>
      </c>
      <c r="F36" s="47">
        <v>9</v>
      </c>
      <c r="G36" s="48">
        <v>112.5</v>
      </c>
      <c r="H36" s="47">
        <v>1</v>
      </c>
      <c r="I36" s="47">
        <v>1</v>
      </c>
      <c r="J36" s="48">
        <v>100</v>
      </c>
      <c r="K36" s="228">
        <v>0</v>
      </c>
      <c r="L36" s="228">
        <v>0</v>
      </c>
      <c r="M36" s="48" t="s">
        <v>114</v>
      </c>
      <c r="N36" s="47">
        <v>0</v>
      </c>
      <c r="O36" s="47">
        <v>0</v>
      </c>
      <c r="P36" s="48" t="s">
        <v>114</v>
      </c>
      <c r="Q36" s="228">
        <v>6</v>
      </c>
      <c r="R36" s="228">
        <v>9</v>
      </c>
      <c r="S36" s="48">
        <v>150</v>
      </c>
      <c r="T36" s="228">
        <v>23</v>
      </c>
      <c r="U36" s="228">
        <v>26</v>
      </c>
      <c r="V36" s="48">
        <v>113.04347826086956</v>
      </c>
      <c r="W36" s="228">
        <v>4</v>
      </c>
      <c r="X36" s="228">
        <v>7</v>
      </c>
      <c r="Y36" s="48">
        <v>175</v>
      </c>
      <c r="Z36" s="217">
        <v>4</v>
      </c>
      <c r="AA36" s="230">
        <v>5</v>
      </c>
      <c r="AB36" s="48">
        <v>125</v>
      </c>
    </row>
    <row r="37" spans="1:28" x14ac:dyDescent="0.2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8" x14ac:dyDescent="0.2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8" x14ac:dyDescent="0.2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8" x14ac:dyDescent="0.2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8" x14ac:dyDescent="0.2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8" x14ac:dyDescent="0.2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8" x14ac:dyDescent="0.2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8" x14ac:dyDescent="0.2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8" x14ac:dyDescent="0.2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8" x14ac:dyDescent="0.2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8" x14ac:dyDescent="0.2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8" x14ac:dyDescent="0.2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 x14ac:dyDescent="0.2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 x14ac:dyDescent="0.2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 x14ac:dyDescent="0.2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 x14ac:dyDescent="0.2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 x14ac:dyDescent="0.2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 x14ac:dyDescent="0.2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 x14ac:dyDescent="0.2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 x14ac:dyDescent="0.2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 x14ac:dyDescent="0.2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 x14ac:dyDescent="0.2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 x14ac:dyDescent="0.2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 x14ac:dyDescent="0.2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 x14ac:dyDescent="0.2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 x14ac:dyDescent="0.2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 x14ac:dyDescent="0.2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 x14ac:dyDescent="0.2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 x14ac:dyDescent="0.2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 x14ac:dyDescent="0.2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 x14ac:dyDescent="0.2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 x14ac:dyDescent="0.2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 x14ac:dyDescent="0.2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 x14ac:dyDescent="0.2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 x14ac:dyDescent="0.2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 x14ac:dyDescent="0.2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 x14ac:dyDescent="0.2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 x14ac:dyDescent="0.2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 x14ac:dyDescent="0.2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 x14ac:dyDescent="0.2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 x14ac:dyDescent="0.2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 x14ac:dyDescent="0.2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 x14ac:dyDescent="0.2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76" orientation="landscape" r:id="rId1"/>
  <colBreaks count="1" manualBreakCount="1">
    <brk id="13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tabSelected="1" view="pageBreakPreview" zoomScale="80" zoomScaleNormal="70" zoomScaleSheetLayoutView="80" workbookViewId="0">
      <selection activeCell="C17" sqref="C17"/>
    </sheetView>
  </sheetViews>
  <sheetFormatPr defaultColWidth="8" defaultRowHeight="12.75" x14ac:dyDescent="0.2"/>
  <cols>
    <col min="1" max="1" width="59.28515625" style="3" customWidth="1"/>
    <col min="2" max="2" width="16.42578125" style="3" customWidth="1"/>
    <col min="3" max="3" width="17.57031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80" t="s">
        <v>89</v>
      </c>
      <c r="B1" s="280"/>
      <c r="C1" s="280"/>
      <c r="D1" s="280"/>
      <c r="E1" s="280"/>
    </row>
    <row r="2" spans="1:11" s="4" customFormat="1" ht="23.25" customHeight="1" x14ac:dyDescent="0.25">
      <c r="A2" s="285" t="s">
        <v>0</v>
      </c>
      <c r="B2" s="281" t="s">
        <v>116</v>
      </c>
      <c r="C2" s="281" t="s">
        <v>117</v>
      </c>
      <c r="D2" s="283" t="s">
        <v>2</v>
      </c>
      <c r="E2" s="284"/>
    </row>
    <row r="3" spans="1:11" s="4" customFormat="1" ht="42" customHeight="1" x14ac:dyDescent="0.25">
      <c r="A3" s="286"/>
      <c r="B3" s="282"/>
      <c r="C3" s="282"/>
      <c r="D3" s="5" t="s">
        <v>3</v>
      </c>
      <c r="E3" s="6" t="s">
        <v>78</v>
      </c>
    </row>
    <row r="4" spans="1:11" s="9" customFormat="1" ht="15.75" customHeight="1" x14ac:dyDescent="0.25">
      <c r="A4" s="7" t="s">
        <v>5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25">
      <c r="A5" s="10" t="str">
        <f>'[7]17'!$A$8</f>
        <v>Отримували послуги, осіб</v>
      </c>
      <c r="B5" s="193">
        <v>1199</v>
      </c>
      <c r="C5" s="193">
        <v>1754</v>
      </c>
      <c r="D5" s="11">
        <f>C5/B5*100</f>
        <v>146.28857381150959</v>
      </c>
      <c r="E5" s="194">
        <f>C5-B5</f>
        <v>555</v>
      </c>
      <c r="K5" s="12"/>
    </row>
    <row r="6" spans="1:11" s="4" customFormat="1" ht="31.5" customHeight="1" x14ac:dyDescent="0.25">
      <c r="A6" s="10" t="str">
        <f>'[7]17'!$A$9</f>
        <v>Мали статус безробітного, осіб</v>
      </c>
      <c r="B6" s="193">
        <v>965</v>
      </c>
      <c r="C6" s="193">
        <v>1507</v>
      </c>
      <c r="D6" s="11">
        <f t="shared" ref="D6:D10" si="0">C6/B6*100</f>
        <v>156.16580310880829</v>
      </c>
      <c r="E6" s="194">
        <f t="shared" ref="E6:E10" si="1">C6-B6</f>
        <v>542</v>
      </c>
      <c r="K6" s="12"/>
    </row>
    <row r="7" spans="1:11" s="4" customFormat="1" ht="54.75" customHeight="1" x14ac:dyDescent="0.25">
      <c r="A7" s="13" t="str">
        <f>'[7]17'!$A$10</f>
        <v>Всього отримали роботу (у т.ч. до набуття статусу безробітного), осіб</v>
      </c>
      <c r="B7" s="193">
        <v>175</v>
      </c>
      <c r="C7" s="193">
        <v>224</v>
      </c>
      <c r="D7" s="11">
        <f t="shared" si="0"/>
        <v>128</v>
      </c>
      <c r="E7" s="194">
        <f t="shared" si="1"/>
        <v>49</v>
      </c>
      <c r="K7" s="12"/>
    </row>
    <row r="8" spans="1:11" s="4" customFormat="1" ht="35.25" customHeight="1" x14ac:dyDescent="0.25">
      <c r="A8" s="14" t="str">
        <f>'[7]17'!$A$11</f>
        <v>Проходили професійне навчання, осіб</v>
      </c>
      <c r="B8" s="193">
        <v>76</v>
      </c>
      <c r="C8" s="193">
        <v>77</v>
      </c>
      <c r="D8" s="11">
        <f t="shared" si="0"/>
        <v>101.31578947368421</v>
      </c>
      <c r="E8" s="194">
        <f t="shared" si="1"/>
        <v>1</v>
      </c>
      <c r="K8" s="12"/>
    </row>
    <row r="9" spans="1:11" s="4" customFormat="1" ht="45.75" customHeight="1" x14ac:dyDescent="0.25">
      <c r="A9" s="14" t="str">
        <f>'[7]17'!$A$12</f>
        <v>Брали участь у громадських та інших роботах тимчасового характеру, осіб</v>
      </c>
      <c r="B9" s="193">
        <v>85</v>
      </c>
      <c r="C9" s="193">
        <v>74</v>
      </c>
      <c r="D9" s="11">
        <f t="shared" si="0"/>
        <v>87.058823529411768</v>
      </c>
      <c r="E9" s="194">
        <f t="shared" si="1"/>
        <v>-11</v>
      </c>
      <c r="K9" s="12"/>
    </row>
    <row r="10" spans="1:11" s="4" customFormat="1" ht="55.5" customHeight="1" x14ac:dyDescent="0.25">
      <c r="A10" s="14" t="str">
        <f>'[7]17'!$A$13</f>
        <v>Кількість безробітних, охоплених профорієнтаційними послугами, осіб</v>
      </c>
      <c r="B10" s="193">
        <v>840</v>
      </c>
      <c r="C10" s="193">
        <v>1399</v>
      </c>
      <c r="D10" s="11">
        <f t="shared" si="0"/>
        <v>166.54761904761907</v>
      </c>
      <c r="E10" s="194">
        <f t="shared" si="1"/>
        <v>559</v>
      </c>
      <c r="K10" s="12"/>
    </row>
    <row r="11" spans="1:11" s="4" customFormat="1" ht="12.75" customHeight="1" x14ac:dyDescent="0.25">
      <c r="A11" s="300" t="s">
        <v>6</v>
      </c>
      <c r="B11" s="301"/>
      <c r="C11" s="301"/>
      <c r="D11" s="301"/>
      <c r="E11" s="301"/>
      <c r="K11" s="12"/>
    </row>
    <row r="12" spans="1:11" s="4" customFormat="1" ht="15" customHeight="1" x14ac:dyDescent="0.25">
      <c r="A12" s="302"/>
      <c r="B12" s="303"/>
      <c r="C12" s="303"/>
      <c r="D12" s="303"/>
      <c r="E12" s="303"/>
      <c r="K12" s="12"/>
    </row>
    <row r="13" spans="1:11" s="4" customFormat="1" ht="20.25" customHeight="1" x14ac:dyDescent="0.25">
      <c r="A13" s="285" t="s">
        <v>0</v>
      </c>
      <c r="B13" s="285" t="s">
        <v>121</v>
      </c>
      <c r="C13" s="285" t="s">
        <v>122</v>
      </c>
      <c r="D13" s="283" t="s">
        <v>2</v>
      </c>
      <c r="E13" s="284"/>
      <c r="K13" s="12"/>
    </row>
    <row r="14" spans="1:11" ht="35.25" customHeight="1" x14ac:dyDescent="0.2">
      <c r="A14" s="286"/>
      <c r="B14" s="286"/>
      <c r="C14" s="286"/>
      <c r="D14" s="5" t="s">
        <v>3</v>
      </c>
      <c r="E14" s="6" t="s">
        <v>85</v>
      </c>
      <c r="K14" s="12"/>
    </row>
    <row r="15" spans="1:11" ht="24" customHeight="1" x14ac:dyDescent="0.2">
      <c r="A15" s="10" t="str">
        <f>'[7]17'!$A$18</f>
        <v>Отримували послуги, осіб</v>
      </c>
      <c r="B15" s="195">
        <v>832</v>
      </c>
      <c r="C15" s="195">
        <v>1051</v>
      </c>
      <c r="D15" s="15">
        <f>C15/B15*100</f>
        <v>126.32211538461537</v>
      </c>
      <c r="E15" s="202">
        <f>C15-B15</f>
        <v>219</v>
      </c>
      <c r="K15" s="12"/>
    </row>
    <row r="16" spans="1:11" ht="25.5" customHeight="1" x14ac:dyDescent="0.2">
      <c r="A16" s="1" t="str">
        <f>'[7]17'!$A$19</f>
        <v>Мали статус безробітного, осіб</v>
      </c>
      <c r="B16" s="195">
        <v>611</v>
      </c>
      <c r="C16" s="195">
        <v>813</v>
      </c>
      <c r="D16" s="15">
        <f t="shared" ref="D16:D17" si="2">C16/B16*100</f>
        <v>133.06055646481178</v>
      </c>
      <c r="E16" s="202">
        <f t="shared" ref="E16:E17" si="3">C16-B16</f>
        <v>202</v>
      </c>
      <c r="K16" s="12"/>
    </row>
    <row r="17" spans="1:11" ht="33.75" customHeight="1" x14ac:dyDescent="0.2">
      <c r="A17" s="1" t="str">
        <f>'[7]17'!$A$20</f>
        <v>Отримували допомогу по безробіттю, осіб</v>
      </c>
      <c r="B17" s="195">
        <v>534</v>
      </c>
      <c r="C17" s="195">
        <v>698</v>
      </c>
      <c r="D17" s="15">
        <f t="shared" si="2"/>
        <v>130.7116104868914</v>
      </c>
      <c r="E17" s="202">
        <f t="shared" si="3"/>
        <v>164</v>
      </c>
      <c r="K17" s="12"/>
    </row>
  </sheetData>
  <mergeCells count="10">
    <mergeCell ref="A1:E1"/>
    <mergeCell ref="A13:A14"/>
    <mergeCell ref="B13:B14"/>
    <mergeCell ref="C13:C14"/>
    <mergeCell ref="D13:E13"/>
    <mergeCell ref="A2:A3"/>
    <mergeCell ref="A11:E12"/>
    <mergeCell ref="D2:E2"/>
    <mergeCell ref="C2:C3"/>
    <mergeCell ref="B2:B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8"/>
  <sheetViews>
    <sheetView view="pageBreakPreview" zoomScale="79" zoomScaleNormal="90" zoomScaleSheetLayoutView="79" workbookViewId="0">
      <selection activeCell="C33" sqref="C33"/>
    </sheetView>
  </sheetViews>
  <sheetFormatPr defaultColWidth="9.140625" defaultRowHeight="14.25" x14ac:dyDescent="0.2"/>
  <cols>
    <col min="1" max="1" width="25.42578125" style="55" customWidth="1"/>
    <col min="2" max="2" width="9.85546875" style="55" customWidth="1"/>
    <col min="3" max="3" width="9.5703125" style="55" customWidth="1"/>
    <col min="4" max="4" width="8.7109375" style="55" customWidth="1"/>
    <col min="5" max="5" width="9.5703125" style="55" customWidth="1"/>
    <col min="6" max="13" width="8.7109375" style="55" customWidth="1"/>
    <col min="14" max="15" width="9.42578125" style="55" customWidth="1"/>
    <col min="16" max="16" width="8.5703125" style="55" customWidth="1"/>
    <col min="17" max="18" width="9.42578125" style="55" customWidth="1"/>
    <col min="19" max="19" width="8.5703125" style="55" customWidth="1"/>
    <col min="20" max="21" width="8.140625" style="55" customWidth="1"/>
    <col min="22" max="22" width="8.5703125" style="55" customWidth="1"/>
    <col min="23" max="23" width="8.7109375" style="55" customWidth="1"/>
    <col min="24" max="24" width="8.85546875" style="55" customWidth="1"/>
    <col min="25" max="25" width="8.5703125" style="55" customWidth="1"/>
    <col min="26" max="16384" width="9.140625" style="55"/>
  </cols>
  <sheetData>
    <row r="1" spans="1:30" s="31" customFormat="1" ht="43.5" customHeight="1" x14ac:dyDescent="0.25">
      <c r="A1" s="30"/>
      <c r="B1" s="309" t="s">
        <v>115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AB1" s="186" t="s">
        <v>26</v>
      </c>
    </row>
    <row r="2" spans="1:30" s="34" customFormat="1" ht="14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5" t="s">
        <v>9</v>
      </c>
      <c r="N2" s="32"/>
      <c r="O2" s="32"/>
      <c r="P2" s="32"/>
      <c r="Q2" s="33"/>
      <c r="R2" s="33"/>
      <c r="S2" s="33"/>
      <c r="T2" s="33"/>
      <c r="U2" s="33"/>
      <c r="V2" s="33"/>
      <c r="X2" s="33"/>
      <c r="Y2" s="35"/>
      <c r="Z2" s="35"/>
      <c r="AA2" s="35"/>
      <c r="AB2" s="187" t="s">
        <v>9</v>
      </c>
    </row>
    <row r="3" spans="1:30" s="36" customFormat="1" ht="74.25" customHeight="1" x14ac:dyDescent="0.25">
      <c r="A3" s="304"/>
      <c r="B3" s="292" t="s">
        <v>31</v>
      </c>
      <c r="C3" s="292"/>
      <c r="D3" s="292"/>
      <c r="E3" s="292" t="s">
        <v>11</v>
      </c>
      <c r="F3" s="292"/>
      <c r="G3" s="292"/>
      <c r="H3" s="292" t="s">
        <v>23</v>
      </c>
      <c r="I3" s="292"/>
      <c r="J3" s="292"/>
      <c r="K3" s="292" t="s">
        <v>14</v>
      </c>
      <c r="L3" s="292"/>
      <c r="M3" s="292"/>
      <c r="N3" s="292" t="s">
        <v>15</v>
      </c>
      <c r="O3" s="292"/>
      <c r="P3" s="292"/>
      <c r="Q3" s="296" t="s">
        <v>13</v>
      </c>
      <c r="R3" s="297"/>
      <c r="S3" s="298"/>
      <c r="T3" s="296" t="s">
        <v>32</v>
      </c>
      <c r="U3" s="297"/>
      <c r="V3" s="298"/>
      <c r="W3" s="292" t="s">
        <v>16</v>
      </c>
      <c r="X3" s="292"/>
      <c r="Y3" s="292"/>
      <c r="Z3" s="292" t="s">
        <v>22</v>
      </c>
      <c r="AA3" s="292"/>
      <c r="AB3" s="292"/>
    </row>
    <row r="4" spans="1:30" s="37" customFormat="1" ht="26.25" customHeight="1" x14ac:dyDescent="0.25">
      <c r="A4" s="305"/>
      <c r="B4" s="307">
        <v>2020</v>
      </c>
      <c r="C4" s="307">
        <v>2021</v>
      </c>
      <c r="D4" s="294" t="s">
        <v>87</v>
      </c>
      <c r="E4" s="307">
        <v>2020</v>
      </c>
      <c r="F4" s="307">
        <v>2021</v>
      </c>
      <c r="G4" s="294" t="s">
        <v>87</v>
      </c>
      <c r="H4" s="307">
        <v>2020</v>
      </c>
      <c r="I4" s="307">
        <v>2021</v>
      </c>
      <c r="J4" s="294" t="s">
        <v>87</v>
      </c>
      <c r="K4" s="307">
        <v>2020</v>
      </c>
      <c r="L4" s="307">
        <v>2021</v>
      </c>
      <c r="M4" s="294" t="s">
        <v>87</v>
      </c>
      <c r="N4" s="307">
        <v>2020</v>
      </c>
      <c r="O4" s="307">
        <v>2021</v>
      </c>
      <c r="P4" s="294" t="s">
        <v>87</v>
      </c>
      <c r="Q4" s="307">
        <v>2020</v>
      </c>
      <c r="R4" s="307">
        <v>2021</v>
      </c>
      <c r="S4" s="294" t="s">
        <v>87</v>
      </c>
      <c r="T4" s="307">
        <v>2020</v>
      </c>
      <c r="U4" s="307">
        <v>2021</v>
      </c>
      <c r="V4" s="294" t="s">
        <v>87</v>
      </c>
      <c r="W4" s="307">
        <v>2020</v>
      </c>
      <c r="X4" s="307">
        <v>2021</v>
      </c>
      <c r="Y4" s="294" t="s">
        <v>87</v>
      </c>
      <c r="Z4" s="307">
        <v>2020</v>
      </c>
      <c r="AA4" s="307">
        <v>2021</v>
      </c>
      <c r="AB4" s="294" t="s">
        <v>87</v>
      </c>
    </row>
    <row r="5" spans="1:30" s="37" customFormat="1" ht="15.75" customHeight="1" x14ac:dyDescent="0.25">
      <c r="A5" s="306"/>
      <c r="B5" s="308"/>
      <c r="C5" s="308"/>
      <c r="D5" s="294"/>
      <c r="E5" s="308"/>
      <c r="F5" s="308"/>
      <c r="G5" s="294"/>
      <c r="H5" s="308"/>
      <c r="I5" s="308"/>
      <c r="J5" s="294"/>
      <c r="K5" s="308"/>
      <c r="L5" s="308"/>
      <c r="M5" s="294"/>
      <c r="N5" s="308"/>
      <c r="O5" s="308"/>
      <c r="P5" s="294"/>
      <c r="Q5" s="308"/>
      <c r="R5" s="308"/>
      <c r="S5" s="294"/>
      <c r="T5" s="308"/>
      <c r="U5" s="308"/>
      <c r="V5" s="294"/>
      <c r="W5" s="308"/>
      <c r="X5" s="308"/>
      <c r="Y5" s="294"/>
      <c r="Z5" s="308"/>
      <c r="AA5" s="308"/>
      <c r="AB5" s="294"/>
    </row>
    <row r="6" spans="1:30" s="40" customFormat="1" ht="11.25" customHeight="1" x14ac:dyDescent="0.25">
      <c r="A6" s="38" t="s">
        <v>5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39">
        <v>13</v>
      </c>
      <c r="L6" s="39">
        <v>14</v>
      </c>
      <c r="M6" s="39">
        <v>15</v>
      </c>
      <c r="N6" s="39">
        <v>16</v>
      </c>
      <c r="O6" s="39">
        <v>17</v>
      </c>
      <c r="P6" s="39">
        <v>18</v>
      </c>
      <c r="Q6" s="39">
        <v>19</v>
      </c>
      <c r="R6" s="39">
        <v>20</v>
      </c>
      <c r="S6" s="39">
        <v>21</v>
      </c>
      <c r="T6" s="39">
        <v>22</v>
      </c>
      <c r="U6" s="39">
        <v>23</v>
      </c>
      <c r="V6" s="39">
        <v>24</v>
      </c>
      <c r="W6" s="39">
        <v>25</v>
      </c>
      <c r="X6" s="39">
        <v>26</v>
      </c>
      <c r="Y6" s="39">
        <v>27</v>
      </c>
      <c r="Z6" s="39">
        <v>25</v>
      </c>
      <c r="AA6" s="39">
        <v>26</v>
      </c>
      <c r="AB6" s="39">
        <v>27</v>
      </c>
    </row>
    <row r="7" spans="1:30" s="45" customFormat="1" ht="16.5" customHeight="1" x14ac:dyDescent="0.25">
      <c r="A7" s="41" t="s">
        <v>48</v>
      </c>
      <c r="B7" s="42">
        <v>1199</v>
      </c>
      <c r="C7" s="42">
        <v>1754</v>
      </c>
      <c r="D7" s="43">
        <f>C7/B7*100</f>
        <v>146.28857381150959</v>
      </c>
      <c r="E7" s="42">
        <v>965</v>
      </c>
      <c r="F7" s="42">
        <v>1507</v>
      </c>
      <c r="G7" s="43">
        <f>F7/E7*100</f>
        <v>156.16580310880829</v>
      </c>
      <c r="H7" s="42">
        <f>[12]Шаблон!F7+[13]Шаблон!D7</f>
        <v>175</v>
      </c>
      <c r="I7" s="42">
        <f>[14]Шаблон!F7+[15]Шаблон!D7</f>
        <v>224</v>
      </c>
      <c r="J7" s="43">
        <f>I7/H7*100</f>
        <v>128</v>
      </c>
      <c r="K7" s="42">
        <v>76</v>
      </c>
      <c r="L7" s="42">
        <v>77</v>
      </c>
      <c r="M7" s="43">
        <f>L7/K7*100</f>
        <v>101.31578947368421</v>
      </c>
      <c r="N7" s="42">
        <f>[12]Шаблон!K7+[12]Шаблон!L7+[13]Шаблон!G7</f>
        <v>85</v>
      </c>
      <c r="O7" s="42">
        <f>[14]Шаблон!K7+[14]Шаблон!L7+[15]Шаблон!G7</f>
        <v>74</v>
      </c>
      <c r="P7" s="43">
        <f>O7/N7*100</f>
        <v>87.058823529411768</v>
      </c>
      <c r="Q7" s="42">
        <v>840</v>
      </c>
      <c r="R7" s="42">
        <v>1399</v>
      </c>
      <c r="S7" s="43">
        <f>R7/Q7*100</f>
        <v>166.54761904761907</v>
      </c>
      <c r="T7" s="42">
        <v>832</v>
      </c>
      <c r="U7" s="42">
        <v>1051</v>
      </c>
      <c r="V7" s="43">
        <f>U7/T7*100</f>
        <v>126.32211538461537</v>
      </c>
      <c r="W7" s="215">
        <v>611</v>
      </c>
      <c r="X7" s="42">
        <v>813</v>
      </c>
      <c r="Y7" s="43">
        <f>X7/W7*100</f>
        <v>133.06055646481178</v>
      </c>
      <c r="Z7" s="42">
        <v>534</v>
      </c>
      <c r="AA7" s="42">
        <v>698</v>
      </c>
      <c r="AB7" s="43">
        <f>AA7/Z7*100</f>
        <v>130.7116104868914</v>
      </c>
      <c r="AC7" s="44"/>
    </row>
    <row r="8" spans="1:30" s="52" customFormat="1" ht="16.5" customHeight="1" x14ac:dyDescent="0.25">
      <c r="A8" s="46" t="s">
        <v>49</v>
      </c>
      <c r="B8" s="47">
        <v>206</v>
      </c>
      <c r="C8" s="47">
        <v>362</v>
      </c>
      <c r="D8" s="48">
        <v>175.72815533980582</v>
      </c>
      <c r="E8" s="47">
        <v>138</v>
      </c>
      <c r="F8" s="49">
        <v>281</v>
      </c>
      <c r="G8" s="48">
        <v>203.62318840579712</v>
      </c>
      <c r="H8" s="47">
        <v>10</v>
      </c>
      <c r="I8" s="47">
        <v>21</v>
      </c>
      <c r="J8" s="48">
        <v>210</v>
      </c>
      <c r="K8" s="47">
        <v>5</v>
      </c>
      <c r="L8" s="47">
        <v>5</v>
      </c>
      <c r="M8" s="48">
        <v>100</v>
      </c>
      <c r="N8" s="47">
        <v>0</v>
      </c>
      <c r="O8" s="47">
        <v>5</v>
      </c>
      <c r="P8" s="48" t="s">
        <v>114</v>
      </c>
      <c r="Q8" s="47">
        <v>102</v>
      </c>
      <c r="R8" s="47">
        <v>244</v>
      </c>
      <c r="S8" s="48">
        <v>239.21568627450981</v>
      </c>
      <c r="T8" s="47">
        <v>167</v>
      </c>
      <c r="U8" s="47">
        <v>219</v>
      </c>
      <c r="V8" s="48">
        <v>131.13772455089821</v>
      </c>
      <c r="W8" s="223">
        <v>101</v>
      </c>
      <c r="X8" s="47">
        <v>139</v>
      </c>
      <c r="Y8" s="48">
        <v>137.62376237623761</v>
      </c>
      <c r="Z8" s="47">
        <v>94</v>
      </c>
      <c r="AA8" s="47">
        <v>116</v>
      </c>
      <c r="AB8" s="48">
        <v>123.40425531914893</v>
      </c>
      <c r="AC8" s="50"/>
      <c r="AD8" s="51"/>
    </row>
    <row r="9" spans="1:30" s="53" customFormat="1" ht="16.5" customHeight="1" x14ac:dyDescent="0.25">
      <c r="A9" s="46" t="s">
        <v>50</v>
      </c>
      <c r="B9" s="47">
        <v>67</v>
      </c>
      <c r="C9" s="47">
        <v>165</v>
      </c>
      <c r="D9" s="48">
        <v>246.26865671641789</v>
      </c>
      <c r="E9" s="47">
        <v>50</v>
      </c>
      <c r="F9" s="49">
        <v>147</v>
      </c>
      <c r="G9" s="48">
        <v>294</v>
      </c>
      <c r="H9" s="47">
        <v>7</v>
      </c>
      <c r="I9" s="47">
        <v>16</v>
      </c>
      <c r="J9" s="48">
        <v>228.57142857142856</v>
      </c>
      <c r="K9" s="47">
        <v>4</v>
      </c>
      <c r="L9" s="47">
        <v>3</v>
      </c>
      <c r="M9" s="48">
        <v>75</v>
      </c>
      <c r="N9" s="47">
        <v>2</v>
      </c>
      <c r="O9" s="47">
        <v>0</v>
      </c>
      <c r="P9" s="48">
        <v>0</v>
      </c>
      <c r="Q9" s="47">
        <v>40</v>
      </c>
      <c r="R9" s="47">
        <v>131</v>
      </c>
      <c r="S9" s="48">
        <v>327.5</v>
      </c>
      <c r="T9" s="47">
        <v>49</v>
      </c>
      <c r="U9" s="47">
        <v>89</v>
      </c>
      <c r="V9" s="48">
        <v>181.63265306122449</v>
      </c>
      <c r="W9" s="224">
        <v>31</v>
      </c>
      <c r="X9" s="47">
        <v>72</v>
      </c>
      <c r="Y9" s="48">
        <v>232.25806451612905</v>
      </c>
      <c r="Z9" s="47">
        <v>23</v>
      </c>
      <c r="AA9" s="47">
        <v>59</v>
      </c>
      <c r="AB9" s="48">
        <v>256.52173913043475</v>
      </c>
      <c r="AC9" s="50"/>
      <c r="AD9" s="51"/>
    </row>
    <row r="10" spans="1:30" s="52" customFormat="1" ht="16.5" customHeight="1" x14ac:dyDescent="0.25">
      <c r="A10" s="46" t="s">
        <v>51</v>
      </c>
      <c r="B10" s="47">
        <v>44</v>
      </c>
      <c r="C10" s="47">
        <v>43</v>
      </c>
      <c r="D10" s="48">
        <v>97.727272727272734</v>
      </c>
      <c r="E10" s="47">
        <v>30</v>
      </c>
      <c r="F10" s="49">
        <v>31</v>
      </c>
      <c r="G10" s="48">
        <v>103.33333333333334</v>
      </c>
      <c r="H10" s="47">
        <v>0</v>
      </c>
      <c r="I10" s="47">
        <v>1</v>
      </c>
      <c r="J10" s="48" t="s">
        <v>114</v>
      </c>
      <c r="K10" s="47">
        <v>0</v>
      </c>
      <c r="L10" s="47">
        <v>0</v>
      </c>
      <c r="M10" s="48" t="s">
        <v>114</v>
      </c>
      <c r="N10" s="47">
        <v>0</v>
      </c>
      <c r="O10" s="47">
        <v>0</v>
      </c>
      <c r="P10" s="48" t="s">
        <v>114</v>
      </c>
      <c r="Q10" s="47">
        <v>16</v>
      </c>
      <c r="R10" s="47">
        <v>29</v>
      </c>
      <c r="S10" s="48">
        <v>181.25</v>
      </c>
      <c r="T10" s="47">
        <v>34</v>
      </c>
      <c r="U10" s="47">
        <v>31</v>
      </c>
      <c r="V10" s="48">
        <v>91.17647058823529</v>
      </c>
      <c r="W10" s="224">
        <v>22</v>
      </c>
      <c r="X10" s="47">
        <v>19</v>
      </c>
      <c r="Y10" s="48">
        <v>86.36363636363636</v>
      </c>
      <c r="Z10" s="47">
        <v>19</v>
      </c>
      <c r="AA10" s="47">
        <v>18</v>
      </c>
      <c r="AB10" s="48">
        <v>94.73684210526315</v>
      </c>
      <c r="AC10" s="50"/>
      <c r="AD10" s="51"/>
    </row>
    <row r="11" spans="1:30" s="52" customFormat="1" ht="16.5" customHeight="1" x14ac:dyDescent="0.25">
      <c r="A11" s="46" t="s">
        <v>52</v>
      </c>
      <c r="B11" s="47">
        <v>31</v>
      </c>
      <c r="C11" s="47">
        <v>54</v>
      </c>
      <c r="D11" s="48">
        <v>174.19354838709677</v>
      </c>
      <c r="E11" s="47">
        <v>24</v>
      </c>
      <c r="F11" s="49">
        <v>47</v>
      </c>
      <c r="G11" s="48">
        <v>195.83333333333331</v>
      </c>
      <c r="H11" s="47">
        <v>1</v>
      </c>
      <c r="I11" s="47">
        <v>8</v>
      </c>
      <c r="J11" s="48">
        <v>800</v>
      </c>
      <c r="K11" s="47">
        <v>1</v>
      </c>
      <c r="L11" s="47">
        <v>3</v>
      </c>
      <c r="M11" s="48">
        <v>300</v>
      </c>
      <c r="N11" s="47">
        <v>2</v>
      </c>
      <c r="O11" s="47">
        <v>3</v>
      </c>
      <c r="P11" s="48">
        <v>150</v>
      </c>
      <c r="Q11" s="47">
        <v>23</v>
      </c>
      <c r="R11" s="47">
        <v>44</v>
      </c>
      <c r="S11" s="48">
        <v>191.30434782608697</v>
      </c>
      <c r="T11" s="47">
        <v>22</v>
      </c>
      <c r="U11" s="47">
        <v>35</v>
      </c>
      <c r="V11" s="48">
        <v>159.09090909090909</v>
      </c>
      <c r="W11" s="224">
        <v>15</v>
      </c>
      <c r="X11" s="47">
        <v>28</v>
      </c>
      <c r="Y11" s="48">
        <v>186.66666666666666</v>
      </c>
      <c r="Z11" s="47">
        <v>12</v>
      </c>
      <c r="AA11" s="47">
        <v>19</v>
      </c>
      <c r="AB11" s="48">
        <v>158.33333333333331</v>
      </c>
      <c r="AC11" s="50"/>
      <c r="AD11" s="51"/>
    </row>
    <row r="12" spans="1:30" s="52" customFormat="1" ht="16.5" customHeight="1" x14ac:dyDescent="0.25">
      <c r="A12" s="46" t="s">
        <v>53</v>
      </c>
      <c r="B12" s="47">
        <v>82</v>
      </c>
      <c r="C12" s="47">
        <v>96</v>
      </c>
      <c r="D12" s="48">
        <v>117.07317073170731</v>
      </c>
      <c r="E12" s="47">
        <v>59</v>
      </c>
      <c r="F12" s="49">
        <v>74</v>
      </c>
      <c r="G12" s="48">
        <v>125.42372881355932</v>
      </c>
      <c r="H12" s="47">
        <v>11</v>
      </c>
      <c r="I12" s="47">
        <v>11</v>
      </c>
      <c r="J12" s="48">
        <v>100</v>
      </c>
      <c r="K12" s="47">
        <v>4</v>
      </c>
      <c r="L12" s="47">
        <v>0</v>
      </c>
      <c r="M12" s="48">
        <v>0</v>
      </c>
      <c r="N12" s="47">
        <v>8</v>
      </c>
      <c r="O12" s="47">
        <v>2</v>
      </c>
      <c r="P12" s="48">
        <v>25</v>
      </c>
      <c r="Q12" s="47">
        <v>44</v>
      </c>
      <c r="R12" s="47">
        <v>69</v>
      </c>
      <c r="S12" s="48">
        <v>156.81818181818181</v>
      </c>
      <c r="T12" s="47">
        <v>61</v>
      </c>
      <c r="U12" s="47">
        <v>51</v>
      </c>
      <c r="V12" s="48">
        <v>83.606557377049185</v>
      </c>
      <c r="W12" s="224">
        <v>39</v>
      </c>
      <c r="X12" s="47">
        <v>29</v>
      </c>
      <c r="Y12" s="48">
        <v>74.358974358974365</v>
      </c>
      <c r="Z12" s="47">
        <v>37</v>
      </c>
      <c r="AA12" s="47">
        <v>25</v>
      </c>
      <c r="AB12" s="48">
        <v>67.567567567567565</v>
      </c>
      <c r="AC12" s="50"/>
      <c r="AD12" s="51"/>
    </row>
    <row r="13" spans="1:30" s="52" customFormat="1" ht="16.5" customHeight="1" x14ac:dyDescent="0.25">
      <c r="A13" s="46" t="s">
        <v>54</v>
      </c>
      <c r="B13" s="47">
        <v>146</v>
      </c>
      <c r="C13" s="47">
        <v>185</v>
      </c>
      <c r="D13" s="48">
        <v>126.71232876712328</v>
      </c>
      <c r="E13" s="47">
        <v>127</v>
      </c>
      <c r="F13" s="49">
        <v>168</v>
      </c>
      <c r="G13" s="48">
        <v>132.28346456692915</v>
      </c>
      <c r="H13" s="47">
        <v>32</v>
      </c>
      <c r="I13" s="47">
        <v>25</v>
      </c>
      <c r="J13" s="48">
        <v>78.125</v>
      </c>
      <c r="K13" s="47">
        <v>15</v>
      </c>
      <c r="L13" s="47">
        <v>11</v>
      </c>
      <c r="M13" s="48">
        <v>73.333333333333329</v>
      </c>
      <c r="N13" s="47">
        <v>14</v>
      </c>
      <c r="O13" s="47">
        <v>1</v>
      </c>
      <c r="P13" s="48">
        <v>7.1428571428571423</v>
      </c>
      <c r="Q13" s="47">
        <v>118</v>
      </c>
      <c r="R13" s="47">
        <v>158</v>
      </c>
      <c r="S13" s="48">
        <v>133.89830508474577</v>
      </c>
      <c r="T13" s="47">
        <v>82</v>
      </c>
      <c r="U13" s="47">
        <v>115</v>
      </c>
      <c r="V13" s="48">
        <v>140.2439024390244</v>
      </c>
      <c r="W13" s="224">
        <v>70</v>
      </c>
      <c r="X13" s="47">
        <v>104</v>
      </c>
      <c r="Y13" s="48">
        <v>148.57142857142858</v>
      </c>
      <c r="Z13" s="47">
        <v>60</v>
      </c>
      <c r="AA13" s="47">
        <v>97</v>
      </c>
      <c r="AB13" s="48">
        <v>161.66666666666666</v>
      </c>
      <c r="AC13" s="50"/>
      <c r="AD13" s="51"/>
    </row>
    <row r="14" spans="1:30" s="52" customFormat="1" ht="16.5" customHeight="1" x14ac:dyDescent="0.25">
      <c r="A14" s="46" t="s">
        <v>55</v>
      </c>
      <c r="B14" s="47">
        <v>23</v>
      </c>
      <c r="C14" s="47">
        <v>25</v>
      </c>
      <c r="D14" s="48">
        <v>108.69565217391303</v>
      </c>
      <c r="E14" s="47">
        <v>15</v>
      </c>
      <c r="F14" s="49">
        <v>14</v>
      </c>
      <c r="G14" s="48">
        <v>93.333333333333329</v>
      </c>
      <c r="H14" s="47">
        <v>2</v>
      </c>
      <c r="I14" s="47">
        <v>2</v>
      </c>
      <c r="J14" s="48">
        <v>100</v>
      </c>
      <c r="K14" s="47">
        <v>0</v>
      </c>
      <c r="L14" s="47">
        <v>1</v>
      </c>
      <c r="M14" s="48" t="s">
        <v>114</v>
      </c>
      <c r="N14" s="47">
        <v>0</v>
      </c>
      <c r="O14" s="47">
        <v>0</v>
      </c>
      <c r="P14" s="48" t="s">
        <v>114</v>
      </c>
      <c r="Q14" s="47">
        <v>13</v>
      </c>
      <c r="R14" s="47">
        <v>14</v>
      </c>
      <c r="S14" s="48">
        <v>107.69230769230769</v>
      </c>
      <c r="T14" s="47">
        <v>19</v>
      </c>
      <c r="U14" s="47">
        <v>19</v>
      </c>
      <c r="V14" s="48">
        <v>100</v>
      </c>
      <c r="W14" s="224">
        <v>11</v>
      </c>
      <c r="X14" s="47">
        <v>8</v>
      </c>
      <c r="Y14" s="48">
        <v>72.727272727272734</v>
      </c>
      <c r="Z14" s="47">
        <v>8</v>
      </c>
      <c r="AA14" s="47">
        <v>7</v>
      </c>
      <c r="AB14" s="48">
        <v>87.5</v>
      </c>
      <c r="AC14" s="50"/>
      <c r="AD14" s="51"/>
    </row>
    <row r="15" spans="1:30" s="52" customFormat="1" ht="16.5" customHeight="1" x14ac:dyDescent="0.25">
      <c r="A15" s="46" t="s">
        <v>56</v>
      </c>
      <c r="B15" s="47">
        <v>4</v>
      </c>
      <c r="C15" s="47">
        <v>2</v>
      </c>
      <c r="D15" s="48">
        <v>50</v>
      </c>
      <c r="E15" s="47">
        <v>3</v>
      </c>
      <c r="F15" s="49">
        <v>1</v>
      </c>
      <c r="G15" s="48">
        <v>33.333333333333329</v>
      </c>
      <c r="H15" s="47">
        <v>1</v>
      </c>
      <c r="I15" s="47">
        <v>0</v>
      </c>
      <c r="J15" s="48">
        <v>0</v>
      </c>
      <c r="K15" s="47">
        <v>0</v>
      </c>
      <c r="L15" s="47">
        <v>0</v>
      </c>
      <c r="M15" s="48" t="s">
        <v>114</v>
      </c>
      <c r="N15" s="47">
        <v>0</v>
      </c>
      <c r="O15" s="47">
        <v>0</v>
      </c>
      <c r="P15" s="48" t="s">
        <v>114</v>
      </c>
      <c r="Q15" s="47">
        <v>3</v>
      </c>
      <c r="R15" s="47">
        <v>1</v>
      </c>
      <c r="S15" s="48">
        <v>33.333333333333329</v>
      </c>
      <c r="T15" s="47">
        <v>4</v>
      </c>
      <c r="U15" s="47">
        <v>1</v>
      </c>
      <c r="V15" s="48">
        <v>25</v>
      </c>
      <c r="W15" s="224">
        <v>3</v>
      </c>
      <c r="X15" s="47">
        <v>0</v>
      </c>
      <c r="Y15" s="48">
        <v>0</v>
      </c>
      <c r="Z15" s="47">
        <v>2</v>
      </c>
      <c r="AA15" s="47">
        <v>0</v>
      </c>
      <c r="AB15" s="48">
        <v>0</v>
      </c>
      <c r="AC15" s="50"/>
      <c r="AD15" s="51"/>
    </row>
    <row r="16" spans="1:30" s="52" customFormat="1" ht="16.5" customHeight="1" x14ac:dyDescent="0.25">
      <c r="A16" s="46" t="s">
        <v>57</v>
      </c>
      <c r="B16" s="47">
        <v>54</v>
      </c>
      <c r="C16" s="47">
        <v>66</v>
      </c>
      <c r="D16" s="48">
        <v>122.22222222222223</v>
      </c>
      <c r="E16" s="47">
        <v>48</v>
      </c>
      <c r="F16" s="49">
        <v>60</v>
      </c>
      <c r="G16" s="48">
        <v>125</v>
      </c>
      <c r="H16" s="47">
        <v>9</v>
      </c>
      <c r="I16" s="47">
        <v>18</v>
      </c>
      <c r="J16" s="48">
        <v>200</v>
      </c>
      <c r="K16" s="47">
        <v>4</v>
      </c>
      <c r="L16" s="47">
        <v>2</v>
      </c>
      <c r="M16" s="48">
        <v>50</v>
      </c>
      <c r="N16" s="47">
        <v>5</v>
      </c>
      <c r="O16" s="47">
        <v>6</v>
      </c>
      <c r="P16" s="48">
        <v>120</v>
      </c>
      <c r="Q16" s="47">
        <v>40</v>
      </c>
      <c r="R16" s="47">
        <v>57</v>
      </c>
      <c r="S16" s="48">
        <v>142.5</v>
      </c>
      <c r="T16" s="47">
        <v>38</v>
      </c>
      <c r="U16" s="47">
        <v>42</v>
      </c>
      <c r="V16" s="48">
        <v>110.5263157894737</v>
      </c>
      <c r="W16" s="224">
        <v>32</v>
      </c>
      <c r="X16" s="47">
        <v>36</v>
      </c>
      <c r="Y16" s="48">
        <v>112.5</v>
      </c>
      <c r="Z16" s="47">
        <v>20</v>
      </c>
      <c r="AA16" s="47">
        <v>30</v>
      </c>
      <c r="AB16" s="48">
        <v>150</v>
      </c>
      <c r="AC16" s="50"/>
      <c r="AD16" s="51"/>
    </row>
    <row r="17" spans="1:30" s="52" customFormat="1" ht="16.5" customHeight="1" x14ac:dyDescent="0.25">
      <c r="A17" s="46" t="s">
        <v>58</v>
      </c>
      <c r="B17" s="47">
        <v>49</v>
      </c>
      <c r="C17" s="47">
        <v>67</v>
      </c>
      <c r="D17" s="48">
        <v>136.73469387755102</v>
      </c>
      <c r="E17" s="47">
        <v>37</v>
      </c>
      <c r="F17" s="49">
        <v>56</v>
      </c>
      <c r="G17" s="48">
        <v>151.35135135135135</v>
      </c>
      <c r="H17" s="47">
        <v>6</v>
      </c>
      <c r="I17" s="47">
        <v>14</v>
      </c>
      <c r="J17" s="48">
        <v>233.33333333333334</v>
      </c>
      <c r="K17" s="47">
        <v>3</v>
      </c>
      <c r="L17" s="47">
        <v>6</v>
      </c>
      <c r="M17" s="48">
        <v>200</v>
      </c>
      <c r="N17" s="47">
        <v>1</v>
      </c>
      <c r="O17" s="47">
        <v>3</v>
      </c>
      <c r="P17" s="48">
        <v>300</v>
      </c>
      <c r="Q17" s="47">
        <v>32</v>
      </c>
      <c r="R17" s="47">
        <v>45</v>
      </c>
      <c r="S17" s="48">
        <v>140.625</v>
      </c>
      <c r="T17" s="47">
        <v>39</v>
      </c>
      <c r="U17" s="47">
        <v>41</v>
      </c>
      <c r="V17" s="48">
        <v>105.12820512820514</v>
      </c>
      <c r="W17" s="224">
        <v>28</v>
      </c>
      <c r="X17" s="47">
        <v>31</v>
      </c>
      <c r="Y17" s="48">
        <v>110.71428571428572</v>
      </c>
      <c r="Z17" s="47">
        <v>24</v>
      </c>
      <c r="AA17" s="47">
        <v>28</v>
      </c>
      <c r="AB17" s="48">
        <v>116.66666666666667</v>
      </c>
      <c r="AC17" s="50"/>
      <c r="AD17" s="51"/>
    </row>
    <row r="18" spans="1:30" s="52" customFormat="1" ht="16.5" customHeight="1" x14ac:dyDescent="0.25">
      <c r="A18" s="46" t="s">
        <v>59</v>
      </c>
      <c r="B18" s="47">
        <v>33</v>
      </c>
      <c r="C18" s="47">
        <v>37</v>
      </c>
      <c r="D18" s="48">
        <v>112.12121212121211</v>
      </c>
      <c r="E18" s="47">
        <v>29</v>
      </c>
      <c r="F18" s="49">
        <v>31</v>
      </c>
      <c r="G18" s="48">
        <v>106.89655172413792</v>
      </c>
      <c r="H18" s="47">
        <v>3</v>
      </c>
      <c r="I18" s="47">
        <v>4</v>
      </c>
      <c r="J18" s="48">
        <v>133.33333333333331</v>
      </c>
      <c r="K18" s="47">
        <v>2</v>
      </c>
      <c r="L18" s="47">
        <v>0</v>
      </c>
      <c r="M18" s="48">
        <v>0</v>
      </c>
      <c r="N18" s="47">
        <v>0</v>
      </c>
      <c r="O18" s="47">
        <v>1</v>
      </c>
      <c r="P18" s="48" t="s">
        <v>114</v>
      </c>
      <c r="Q18" s="47">
        <v>27</v>
      </c>
      <c r="R18" s="47">
        <v>30</v>
      </c>
      <c r="S18" s="48">
        <v>111.11111111111111</v>
      </c>
      <c r="T18" s="47">
        <v>23</v>
      </c>
      <c r="U18" s="47">
        <v>19</v>
      </c>
      <c r="V18" s="48">
        <v>82.608695652173907</v>
      </c>
      <c r="W18" s="224">
        <v>19</v>
      </c>
      <c r="X18" s="47">
        <v>13</v>
      </c>
      <c r="Y18" s="48">
        <v>68.421052631578945</v>
      </c>
      <c r="Z18" s="47">
        <v>14</v>
      </c>
      <c r="AA18" s="47">
        <v>9</v>
      </c>
      <c r="AB18" s="48">
        <v>64.285714285714292</v>
      </c>
      <c r="AC18" s="50"/>
      <c r="AD18" s="51"/>
    </row>
    <row r="19" spans="1:30" s="52" customFormat="1" ht="16.5" customHeight="1" x14ac:dyDescent="0.25">
      <c r="A19" s="46" t="s">
        <v>60</v>
      </c>
      <c r="B19" s="47">
        <v>32</v>
      </c>
      <c r="C19" s="47">
        <v>39</v>
      </c>
      <c r="D19" s="48">
        <v>121.875</v>
      </c>
      <c r="E19" s="47">
        <v>25</v>
      </c>
      <c r="F19" s="49">
        <v>32</v>
      </c>
      <c r="G19" s="48">
        <v>128</v>
      </c>
      <c r="H19" s="47">
        <v>6</v>
      </c>
      <c r="I19" s="47">
        <v>3</v>
      </c>
      <c r="J19" s="48">
        <v>50</v>
      </c>
      <c r="K19" s="47">
        <v>3</v>
      </c>
      <c r="L19" s="47">
        <v>3</v>
      </c>
      <c r="M19" s="48">
        <v>100</v>
      </c>
      <c r="N19" s="47">
        <v>0</v>
      </c>
      <c r="O19" s="47">
        <v>4</v>
      </c>
      <c r="P19" s="48" t="s">
        <v>114</v>
      </c>
      <c r="Q19" s="47">
        <v>24</v>
      </c>
      <c r="R19" s="47">
        <v>31</v>
      </c>
      <c r="S19" s="48">
        <v>129.16666666666669</v>
      </c>
      <c r="T19" s="47">
        <v>24</v>
      </c>
      <c r="U19" s="47">
        <v>27</v>
      </c>
      <c r="V19" s="48">
        <v>112.5</v>
      </c>
      <c r="W19" s="224">
        <v>17</v>
      </c>
      <c r="X19" s="47">
        <v>20</v>
      </c>
      <c r="Y19" s="48">
        <v>117.64705882352942</v>
      </c>
      <c r="Z19" s="47">
        <v>16</v>
      </c>
      <c r="AA19" s="47">
        <v>20</v>
      </c>
      <c r="AB19" s="48">
        <v>125</v>
      </c>
      <c r="AC19" s="50"/>
      <c r="AD19" s="51"/>
    </row>
    <row r="20" spans="1:30" s="52" customFormat="1" ht="16.5" customHeight="1" x14ac:dyDescent="0.25">
      <c r="A20" s="46" t="s">
        <v>61</v>
      </c>
      <c r="B20" s="47">
        <v>35</v>
      </c>
      <c r="C20" s="47">
        <v>49</v>
      </c>
      <c r="D20" s="48">
        <v>140</v>
      </c>
      <c r="E20" s="47">
        <v>35</v>
      </c>
      <c r="F20" s="49">
        <v>49</v>
      </c>
      <c r="G20" s="48">
        <v>140</v>
      </c>
      <c r="H20" s="47">
        <v>4</v>
      </c>
      <c r="I20" s="47">
        <v>8</v>
      </c>
      <c r="J20" s="48">
        <v>200</v>
      </c>
      <c r="K20" s="47">
        <v>0</v>
      </c>
      <c r="L20" s="47">
        <v>1</v>
      </c>
      <c r="M20" s="48" t="s">
        <v>114</v>
      </c>
      <c r="N20" s="47">
        <v>3</v>
      </c>
      <c r="O20" s="47">
        <v>3</v>
      </c>
      <c r="P20" s="48">
        <v>100</v>
      </c>
      <c r="Q20" s="47">
        <v>35</v>
      </c>
      <c r="R20" s="47">
        <v>49</v>
      </c>
      <c r="S20" s="48">
        <v>140</v>
      </c>
      <c r="T20" s="47">
        <v>20</v>
      </c>
      <c r="U20" s="47">
        <v>38</v>
      </c>
      <c r="V20" s="48">
        <v>190</v>
      </c>
      <c r="W20" s="224">
        <v>20</v>
      </c>
      <c r="X20" s="47">
        <v>38</v>
      </c>
      <c r="Y20" s="48">
        <v>190</v>
      </c>
      <c r="Z20" s="47">
        <v>19</v>
      </c>
      <c r="AA20" s="47">
        <v>36</v>
      </c>
      <c r="AB20" s="48">
        <v>189.4736842105263</v>
      </c>
      <c r="AC20" s="50"/>
      <c r="AD20" s="51"/>
    </row>
    <row r="21" spans="1:30" s="52" customFormat="1" ht="16.5" customHeight="1" x14ac:dyDescent="0.25">
      <c r="A21" s="46" t="s">
        <v>62</v>
      </c>
      <c r="B21" s="47">
        <v>38</v>
      </c>
      <c r="C21" s="47">
        <v>34</v>
      </c>
      <c r="D21" s="48">
        <v>89.473684210526315</v>
      </c>
      <c r="E21" s="47">
        <v>38</v>
      </c>
      <c r="F21" s="49">
        <v>34</v>
      </c>
      <c r="G21" s="48">
        <v>89.473684210526315</v>
      </c>
      <c r="H21" s="47">
        <v>8</v>
      </c>
      <c r="I21" s="47">
        <v>7</v>
      </c>
      <c r="J21" s="48">
        <v>87.5</v>
      </c>
      <c r="K21" s="47">
        <v>7</v>
      </c>
      <c r="L21" s="47">
        <v>3</v>
      </c>
      <c r="M21" s="48">
        <v>42.857142857142854</v>
      </c>
      <c r="N21" s="47">
        <v>8</v>
      </c>
      <c r="O21" s="47">
        <v>4</v>
      </c>
      <c r="P21" s="48">
        <v>50</v>
      </c>
      <c r="Q21" s="47">
        <v>38</v>
      </c>
      <c r="R21" s="47">
        <v>34</v>
      </c>
      <c r="S21" s="48">
        <v>89.473684210526315</v>
      </c>
      <c r="T21" s="47">
        <v>21</v>
      </c>
      <c r="U21" s="47">
        <v>14</v>
      </c>
      <c r="V21" s="48">
        <v>66.666666666666657</v>
      </c>
      <c r="W21" s="224">
        <v>21</v>
      </c>
      <c r="X21" s="47">
        <v>14</v>
      </c>
      <c r="Y21" s="48">
        <v>66.666666666666657</v>
      </c>
      <c r="Z21" s="47">
        <v>19</v>
      </c>
      <c r="AA21" s="47">
        <v>14</v>
      </c>
      <c r="AB21" s="48">
        <v>73.68421052631578</v>
      </c>
      <c r="AC21" s="50"/>
      <c r="AD21" s="51"/>
    </row>
    <row r="22" spans="1:30" s="52" customFormat="1" ht="16.5" customHeight="1" x14ac:dyDescent="0.25">
      <c r="A22" s="46" t="s">
        <v>63</v>
      </c>
      <c r="B22" s="47">
        <v>17</v>
      </c>
      <c r="C22" s="47">
        <v>22</v>
      </c>
      <c r="D22" s="48">
        <v>129.41176470588235</v>
      </c>
      <c r="E22" s="47">
        <v>17</v>
      </c>
      <c r="F22" s="49">
        <v>22</v>
      </c>
      <c r="G22" s="48">
        <v>129.41176470588235</v>
      </c>
      <c r="H22" s="47">
        <v>6</v>
      </c>
      <c r="I22" s="47">
        <v>7</v>
      </c>
      <c r="J22" s="48">
        <v>116.66666666666667</v>
      </c>
      <c r="K22" s="47">
        <v>5</v>
      </c>
      <c r="L22" s="47">
        <v>3</v>
      </c>
      <c r="M22" s="48">
        <v>60</v>
      </c>
      <c r="N22" s="47">
        <v>0</v>
      </c>
      <c r="O22" s="47">
        <v>1</v>
      </c>
      <c r="P22" s="48" t="s">
        <v>114</v>
      </c>
      <c r="Q22" s="47">
        <v>17</v>
      </c>
      <c r="R22" s="47">
        <v>22</v>
      </c>
      <c r="S22" s="48">
        <v>129.41176470588235</v>
      </c>
      <c r="T22" s="47">
        <v>10</v>
      </c>
      <c r="U22" s="47">
        <v>9</v>
      </c>
      <c r="V22" s="48">
        <v>90</v>
      </c>
      <c r="W22" s="224">
        <v>10</v>
      </c>
      <c r="X22" s="47">
        <v>9</v>
      </c>
      <c r="Y22" s="48">
        <v>90</v>
      </c>
      <c r="Z22" s="47">
        <v>9</v>
      </c>
      <c r="AA22" s="47">
        <v>9</v>
      </c>
      <c r="AB22" s="48">
        <v>100</v>
      </c>
      <c r="AC22" s="50"/>
      <c r="AD22" s="51"/>
    </row>
    <row r="23" spans="1:30" s="52" customFormat="1" ht="16.5" customHeight="1" x14ac:dyDescent="0.25">
      <c r="A23" s="46" t="s">
        <v>64</v>
      </c>
      <c r="B23" s="47">
        <v>71</v>
      </c>
      <c r="C23" s="47">
        <v>79</v>
      </c>
      <c r="D23" s="48">
        <v>111.26760563380283</v>
      </c>
      <c r="E23" s="47">
        <v>48</v>
      </c>
      <c r="F23" s="49">
        <v>58</v>
      </c>
      <c r="G23" s="48">
        <v>120.83333333333333</v>
      </c>
      <c r="H23" s="47">
        <v>15</v>
      </c>
      <c r="I23" s="47">
        <v>13</v>
      </c>
      <c r="J23" s="48">
        <v>86.666666666666671</v>
      </c>
      <c r="K23" s="47">
        <v>2</v>
      </c>
      <c r="L23" s="47">
        <v>5</v>
      </c>
      <c r="M23" s="48">
        <v>250</v>
      </c>
      <c r="N23" s="47">
        <v>22</v>
      </c>
      <c r="O23" s="47">
        <v>10</v>
      </c>
      <c r="P23" s="48">
        <v>45.454545454545453</v>
      </c>
      <c r="Q23" s="47">
        <v>40</v>
      </c>
      <c r="R23" s="47">
        <v>55</v>
      </c>
      <c r="S23" s="48">
        <v>137.5</v>
      </c>
      <c r="T23" s="47">
        <v>52</v>
      </c>
      <c r="U23" s="47">
        <v>50</v>
      </c>
      <c r="V23" s="48">
        <v>96.15384615384616</v>
      </c>
      <c r="W23" s="224">
        <v>29</v>
      </c>
      <c r="X23" s="47">
        <v>29</v>
      </c>
      <c r="Y23" s="48">
        <v>100</v>
      </c>
      <c r="Z23" s="47">
        <v>27</v>
      </c>
      <c r="AA23" s="47">
        <v>25</v>
      </c>
      <c r="AB23" s="48">
        <v>92.592592592592595</v>
      </c>
      <c r="AC23" s="50"/>
      <c r="AD23" s="51"/>
    </row>
    <row r="24" spans="1:30" s="52" customFormat="1" ht="16.5" customHeight="1" x14ac:dyDescent="0.25">
      <c r="A24" s="46" t="s">
        <v>65</v>
      </c>
      <c r="B24" s="47">
        <v>60</v>
      </c>
      <c r="C24" s="47">
        <v>74</v>
      </c>
      <c r="D24" s="48">
        <v>123.33333333333334</v>
      </c>
      <c r="E24" s="47">
        <v>54</v>
      </c>
      <c r="F24" s="49">
        <v>70</v>
      </c>
      <c r="G24" s="48">
        <v>129.62962962962962</v>
      </c>
      <c r="H24" s="47">
        <v>19</v>
      </c>
      <c r="I24" s="47">
        <v>15</v>
      </c>
      <c r="J24" s="48">
        <v>78.94736842105263</v>
      </c>
      <c r="K24" s="47">
        <v>5</v>
      </c>
      <c r="L24" s="47">
        <v>11</v>
      </c>
      <c r="M24" s="48">
        <v>220.00000000000003</v>
      </c>
      <c r="N24" s="47">
        <v>13</v>
      </c>
      <c r="O24" s="47">
        <v>8</v>
      </c>
      <c r="P24" s="48">
        <v>61.53846153846154</v>
      </c>
      <c r="Q24" s="47">
        <v>52</v>
      </c>
      <c r="R24" s="47">
        <v>70</v>
      </c>
      <c r="S24" s="48">
        <v>134.61538461538461</v>
      </c>
      <c r="T24" s="47">
        <v>29</v>
      </c>
      <c r="U24" s="47">
        <v>39</v>
      </c>
      <c r="V24" s="48">
        <v>134.48275862068965</v>
      </c>
      <c r="W24" s="224">
        <v>25</v>
      </c>
      <c r="X24" s="47">
        <v>34</v>
      </c>
      <c r="Y24" s="48">
        <v>136</v>
      </c>
      <c r="Z24" s="47">
        <v>25</v>
      </c>
      <c r="AA24" s="47">
        <v>28</v>
      </c>
      <c r="AB24" s="48">
        <v>112.00000000000001</v>
      </c>
      <c r="AC24" s="50"/>
      <c r="AD24" s="51"/>
    </row>
    <row r="25" spans="1:30" s="52" customFormat="1" ht="16.5" customHeight="1" x14ac:dyDescent="0.25">
      <c r="A25" s="46" t="s">
        <v>66</v>
      </c>
      <c r="B25" s="47">
        <v>15</v>
      </c>
      <c r="C25" s="47">
        <v>48</v>
      </c>
      <c r="D25" s="48">
        <v>320</v>
      </c>
      <c r="E25" s="47">
        <v>13</v>
      </c>
      <c r="F25" s="49">
        <v>47</v>
      </c>
      <c r="G25" s="48">
        <v>361.53846153846155</v>
      </c>
      <c r="H25" s="47">
        <v>1</v>
      </c>
      <c r="I25" s="47">
        <v>3</v>
      </c>
      <c r="J25" s="48">
        <v>300</v>
      </c>
      <c r="K25" s="47">
        <v>0</v>
      </c>
      <c r="L25" s="47">
        <v>2</v>
      </c>
      <c r="M25" s="48" t="s">
        <v>114</v>
      </c>
      <c r="N25" s="47">
        <v>0</v>
      </c>
      <c r="O25" s="47">
        <v>0</v>
      </c>
      <c r="P25" s="48" t="s">
        <v>114</v>
      </c>
      <c r="Q25" s="47">
        <v>13</v>
      </c>
      <c r="R25" s="47">
        <v>45</v>
      </c>
      <c r="S25" s="48">
        <v>346.15384615384619</v>
      </c>
      <c r="T25" s="47">
        <v>13</v>
      </c>
      <c r="U25" s="47">
        <v>24</v>
      </c>
      <c r="V25" s="48">
        <v>184.61538461538461</v>
      </c>
      <c r="W25" s="224">
        <v>11</v>
      </c>
      <c r="X25" s="47">
        <v>23</v>
      </c>
      <c r="Y25" s="48">
        <v>209.09090909090909</v>
      </c>
      <c r="Z25" s="47">
        <v>10</v>
      </c>
      <c r="AA25" s="47">
        <v>21</v>
      </c>
      <c r="AB25" s="48">
        <v>210</v>
      </c>
      <c r="AC25" s="50"/>
      <c r="AD25" s="51"/>
    </row>
    <row r="26" spans="1:30" s="52" customFormat="1" ht="16.5" customHeight="1" x14ac:dyDescent="0.25">
      <c r="A26" s="46" t="s">
        <v>67</v>
      </c>
      <c r="B26" s="47">
        <v>40</v>
      </c>
      <c r="C26" s="47">
        <v>56</v>
      </c>
      <c r="D26" s="48">
        <v>140</v>
      </c>
      <c r="E26" s="47">
        <v>35</v>
      </c>
      <c r="F26" s="49">
        <v>52</v>
      </c>
      <c r="G26" s="48">
        <v>148.57142857142858</v>
      </c>
      <c r="H26" s="47">
        <v>5</v>
      </c>
      <c r="I26" s="47">
        <v>12</v>
      </c>
      <c r="J26" s="48">
        <v>240</v>
      </c>
      <c r="K26" s="47">
        <v>3</v>
      </c>
      <c r="L26" s="47">
        <v>2</v>
      </c>
      <c r="M26" s="48">
        <v>66.666666666666657</v>
      </c>
      <c r="N26" s="47">
        <v>2</v>
      </c>
      <c r="O26" s="47">
        <v>2</v>
      </c>
      <c r="P26" s="48">
        <v>100</v>
      </c>
      <c r="Q26" s="47">
        <v>32</v>
      </c>
      <c r="R26" s="47">
        <v>51</v>
      </c>
      <c r="S26" s="48">
        <v>159.375</v>
      </c>
      <c r="T26" s="47">
        <v>27</v>
      </c>
      <c r="U26" s="47">
        <v>37</v>
      </c>
      <c r="V26" s="48">
        <v>137.03703703703704</v>
      </c>
      <c r="W26" s="224">
        <v>21</v>
      </c>
      <c r="X26" s="47">
        <v>33</v>
      </c>
      <c r="Y26" s="48">
        <v>157.14285714285714</v>
      </c>
      <c r="Z26" s="47">
        <v>19</v>
      </c>
      <c r="AA26" s="47">
        <v>29</v>
      </c>
      <c r="AB26" s="48">
        <v>152.63157894736844</v>
      </c>
      <c r="AC26" s="50"/>
      <c r="AD26" s="51"/>
    </row>
    <row r="27" spans="1:30" s="52" customFormat="1" ht="16.5" customHeight="1" x14ac:dyDescent="0.25">
      <c r="A27" s="46" t="s">
        <v>68</v>
      </c>
      <c r="B27" s="47">
        <v>12</v>
      </c>
      <c r="C27" s="47">
        <v>17</v>
      </c>
      <c r="D27" s="48">
        <v>141.66666666666669</v>
      </c>
      <c r="E27" s="47">
        <v>11</v>
      </c>
      <c r="F27" s="49">
        <v>17</v>
      </c>
      <c r="G27" s="48">
        <v>154.54545454545453</v>
      </c>
      <c r="H27" s="47">
        <v>0</v>
      </c>
      <c r="I27" s="47">
        <v>0</v>
      </c>
      <c r="J27" s="48" t="s">
        <v>114</v>
      </c>
      <c r="K27" s="47">
        <v>1</v>
      </c>
      <c r="L27" s="47">
        <v>0</v>
      </c>
      <c r="M27" s="48">
        <v>0</v>
      </c>
      <c r="N27" s="47">
        <v>0</v>
      </c>
      <c r="O27" s="47">
        <v>0</v>
      </c>
      <c r="P27" s="48" t="s">
        <v>114</v>
      </c>
      <c r="Q27" s="47">
        <v>10</v>
      </c>
      <c r="R27" s="47">
        <v>16</v>
      </c>
      <c r="S27" s="48">
        <v>160</v>
      </c>
      <c r="T27" s="47">
        <v>8</v>
      </c>
      <c r="U27" s="47">
        <v>9</v>
      </c>
      <c r="V27" s="48">
        <v>112.5</v>
      </c>
      <c r="W27" s="224">
        <v>7</v>
      </c>
      <c r="X27" s="47">
        <v>9</v>
      </c>
      <c r="Y27" s="48">
        <v>128.57142857142858</v>
      </c>
      <c r="Z27" s="47">
        <v>6</v>
      </c>
      <c r="AA27" s="47">
        <v>6</v>
      </c>
      <c r="AB27" s="48">
        <v>100</v>
      </c>
      <c r="AC27" s="50"/>
      <c r="AD27" s="51"/>
    </row>
    <row r="28" spans="1:30" s="52" customFormat="1" ht="16.5" customHeight="1" x14ac:dyDescent="0.25">
      <c r="A28" s="46" t="s">
        <v>69</v>
      </c>
      <c r="B28" s="47">
        <v>17</v>
      </c>
      <c r="C28" s="47">
        <v>40</v>
      </c>
      <c r="D28" s="48">
        <v>235.29411764705884</v>
      </c>
      <c r="E28" s="47">
        <v>16</v>
      </c>
      <c r="F28" s="49">
        <v>39</v>
      </c>
      <c r="G28" s="48">
        <v>243.75</v>
      </c>
      <c r="H28" s="47">
        <v>2</v>
      </c>
      <c r="I28" s="47">
        <v>0</v>
      </c>
      <c r="J28" s="48">
        <v>0</v>
      </c>
      <c r="K28" s="47">
        <v>0</v>
      </c>
      <c r="L28" s="47">
        <v>5</v>
      </c>
      <c r="M28" s="48" t="s">
        <v>114</v>
      </c>
      <c r="N28" s="47">
        <v>0</v>
      </c>
      <c r="O28" s="47">
        <v>0</v>
      </c>
      <c r="P28" s="48" t="s">
        <v>114</v>
      </c>
      <c r="Q28" s="47">
        <v>13</v>
      </c>
      <c r="R28" s="47">
        <v>38</v>
      </c>
      <c r="S28" s="48">
        <v>292.30769230769226</v>
      </c>
      <c r="T28" s="47">
        <v>10</v>
      </c>
      <c r="U28" s="47">
        <v>26</v>
      </c>
      <c r="V28" s="48">
        <v>260</v>
      </c>
      <c r="W28" s="224">
        <v>9</v>
      </c>
      <c r="X28" s="47">
        <v>25</v>
      </c>
      <c r="Y28" s="48">
        <v>277.77777777777777</v>
      </c>
      <c r="Z28" s="47">
        <v>9</v>
      </c>
      <c r="AA28" s="47">
        <v>21</v>
      </c>
      <c r="AB28" s="48">
        <v>233.33333333333334</v>
      </c>
      <c r="AC28" s="50"/>
      <c r="AD28" s="51"/>
    </row>
    <row r="29" spans="1:30" s="52" customFormat="1" ht="16.5" customHeight="1" x14ac:dyDescent="0.25">
      <c r="A29" s="46" t="s">
        <v>70</v>
      </c>
      <c r="B29" s="47">
        <v>32</v>
      </c>
      <c r="C29" s="47">
        <v>36</v>
      </c>
      <c r="D29" s="48">
        <v>112.5</v>
      </c>
      <c r="E29" s="47">
        <v>29</v>
      </c>
      <c r="F29" s="54">
        <v>33</v>
      </c>
      <c r="G29" s="48">
        <v>113.79310344827587</v>
      </c>
      <c r="H29" s="47">
        <v>3</v>
      </c>
      <c r="I29" s="47">
        <v>5</v>
      </c>
      <c r="J29" s="48">
        <v>166.66666666666669</v>
      </c>
      <c r="K29" s="47">
        <v>2</v>
      </c>
      <c r="L29" s="47">
        <v>2</v>
      </c>
      <c r="M29" s="48">
        <v>100</v>
      </c>
      <c r="N29" s="47">
        <v>2</v>
      </c>
      <c r="O29" s="47">
        <v>4</v>
      </c>
      <c r="P29" s="48">
        <v>200</v>
      </c>
      <c r="Q29" s="47">
        <v>29</v>
      </c>
      <c r="R29" s="47">
        <v>32</v>
      </c>
      <c r="S29" s="48">
        <v>110.34482758620689</v>
      </c>
      <c r="T29" s="47">
        <v>20</v>
      </c>
      <c r="U29" s="47">
        <v>15</v>
      </c>
      <c r="V29" s="48">
        <v>75</v>
      </c>
      <c r="W29" s="224">
        <v>17</v>
      </c>
      <c r="X29" s="47">
        <v>12</v>
      </c>
      <c r="Y29" s="48">
        <v>70.588235294117652</v>
      </c>
      <c r="Z29" s="47">
        <v>17</v>
      </c>
      <c r="AA29" s="47">
        <v>9</v>
      </c>
      <c r="AB29" s="48">
        <v>52.941176470588239</v>
      </c>
      <c r="AC29" s="50"/>
      <c r="AD29" s="51"/>
    </row>
    <row r="30" spans="1:30" s="52" customFormat="1" ht="16.5" customHeight="1" x14ac:dyDescent="0.25">
      <c r="A30" s="46" t="s">
        <v>71</v>
      </c>
      <c r="B30" s="47">
        <v>0</v>
      </c>
      <c r="C30" s="47">
        <v>25</v>
      </c>
      <c r="D30" s="48" t="s">
        <v>114</v>
      </c>
      <c r="E30" s="47">
        <v>0</v>
      </c>
      <c r="F30" s="49">
        <v>25</v>
      </c>
      <c r="G30" s="48" t="s">
        <v>114</v>
      </c>
      <c r="H30" s="47">
        <v>0</v>
      </c>
      <c r="I30" s="47">
        <v>5</v>
      </c>
      <c r="J30" s="48" t="s">
        <v>114</v>
      </c>
      <c r="K30" s="47">
        <v>0</v>
      </c>
      <c r="L30" s="47">
        <v>2</v>
      </c>
      <c r="M30" s="48" t="s">
        <v>114</v>
      </c>
      <c r="N30" s="47">
        <v>0</v>
      </c>
      <c r="O30" s="47">
        <v>3</v>
      </c>
      <c r="P30" s="48" t="s">
        <v>114</v>
      </c>
      <c r="Q30" s="47">
        <v>0</v>
      </c>
      <c r="R30" s="47">
        <v>21</v>
      </c>
      <c r="S30" s="48" t="s">
        <v>114</v>
      </c>
      <c r="T30" s="47">
        <v>0</v>
      </c>
      <c r="U30" s="47">
        <v>15</v>
      </c>
      <c r="V30" s="48" t="s">
        <v>114</v>
      </c>
      <c r="W30" s="224">
        <v>0</v>
      </c>
      <c r="X30" s="47">
        <v>15</v>
      </c>
      <c r="Y30" s="48" t="s">
        <v>114</v>
      </c>
      <c r="Z30" s="47">
        <v>0</v>
      </c>
      <c r="AA30" s="47">
        <v>13</v>
      </c>
      <c r="AB30" s="48" t="s">
        <v>114</v>
      </c>
      <c r="AC30" s="50"/>
      <c r="AD30" s="51"/>
    </row>
    <row r="31" spans="1:30" s="52" customFormat="1" ht="16.5" customHeight="1" x14ac:dyDescent="0.25">
      <c r="A31" s="46" t="s">
        <v>72</v>
      </c>
      <c r="B31" s="47">
        <v>48</v>
      </c>
      <c r="C31" s="47">
        <v>50</v>
      </c>
      <c r="D31" s="48">
        <v>104.16666666666667</v>
      </c>
      <c r="E31" s="47">
        <v>47</v>
      </c>
      <c r="F31" s="49">
        <v>47</v>
      </c>
      <c r="G31" s="48">
        <v>100</v>
      </c>
      <c r="H31" s="47">
        <v>13</v>
      </c>
      <c r="I31" s="47">
        <v>9</v>
      </c>
      <c r="J31" s="48">
        <v>69.230769230769226</v>
      </c>
      <c r="K31" s="47">
        <v>4</v>
      </c>
      <c r="L31" s="47">
        <v>4</v>
      </c>
      <c r="M31" s="48">
        <v>100</v>
      </c>
      <c r="N31" s="47">
        <v>0</v>
      </c>
      <c r="O31" s="47">
        <v>9</v>
      </c>
      <c r="P31" s="48" t="s">
        <v>114</v>
      </c>
      <c r="Q31" s="47">
        <v>46</v>
      </c>
      <c r="R31" s="47">
        <v>47</v>
      </c>
      <c r="S31" s="48">
        <v>102.17391304347827</v>
      </c>
      <c r="T31" s="47">
        <v>30</v>
      </c>
      <c r="U31" s="47">
        <v>34</v>
      </c>
      <c r="V31" s="48">
        <v>113.33333333333333</v>
      </c>
      <c r="W31" s="224">
        <v>29</v>
      </c>
      <c r="X31" s="47">
        <v>32</v>
      </c>
      <c r="Y31" s="48">
        <v>110.34482758620689</v>
      </c>
      <c r="Z31" s="47">
        <v>25</v>
      </c>
      <c r="AA31" s="47">
        <v>29</v>
      </c>
      <c r="AB31" s="48">
        <v>115.99999999999999</v>
      </c>
      <c r="AC31" s="50"/>
      <c r="AD31" s="51"/>
    </row>
    <row r="32" spans="1:30" s="52" customFormat="1" ht="16.5" customHeight="1" x14ac:dyDescent="0.25">
      <c r="A32" s="46" t="s">
        <v>73</v>
      </c>
      <c r="B32" s="47">
        <v>0</v>
      </c>
      <c r="C32" s="47">
        <v>2</v>
      </c>
      <c r="D32" s="48" t="s">
        <v>114</v>
      </c>
      <c r="E32" s="47">
        <v>0</v>
      </c>
      <c r="F32" s="49">
        <v>2</v>
      </c>
      <c r="G32" s="48" t="s">
        <v>114</v>
      </c>
      <c r="H32" s="47">
        <v>0</v>
      </c>
      <c r="I32" s="47">
        <v>1</v>
      </c>
      <c r="J32" s="48" t="s">
        <v>114</v>
      </c>
      <c r="K32" s="47">
        <v>0</v>
      </c>
      <c r="L32" s="47">
        <v>0</v>
      </c>
      <c r="M32" s="48" t="s">
        <v>114</v>
      </c>
      <c r="N32" s="47">
        <v>0</v>
      </c>
      <c r="O32" s="47">
        <v>2</v>
      </c>
      <c r="P32" s="48" t="s">
        <v>114</v>
      </c>
      <c r="Q32" s="47">
        <v>0</v>
      </c>
      <c r="R32" s="47">
        <v>2</v>
      </c>
      <c r="S32" s="48" t="s">
        <v>114</v>
      </c>
      <c r="T32" s="47">
        <v>0</v>
      </c>
      <c r="U32" s="47">
        <v>1</v>
      </c>
      <c r="V32" s="48" t="s">
        <v>114</v>
      </c>
      <c r="W32" s="224">
        <v>0</v>
      </c>
      <c r="X32" s="47">
        <v>1</v>
      </c>
      <c r="Y32" s="48" t="s">
        <v>114</v>
      </c>
      <c r="Z32" s="47">
        <v>0</v>
      </c>
      <c r="AA32" s="47">
        <v>1</v>
      </c>
      <c r="AB32" s="48" t="s">
        <v>114</v>
      </c>
      <c r="AC32" s="50"/>
      <c r="AD32" s="51"/>
    </row>
    <row r="33" spans="1:28" ht="15.75" x14ac:dyDescent="0.25">
      <c r="A33" s="201" t="s">
        <v>74</v>
      </c>
      <c r="B33" s="216">
        <v>2</v>
      </c>
      <c r="C33" s="216">
        <v>2</v>
      </c>
      <c r="D33" s="48">
        <v>100</v>
      </c>
      <c r="E33" s="216">
        <v>2</v>
      </c>
      <c r="F33" s="216">
        <v>2</v>
      </c>
      <c r="G33" s="48">
        <v>100</v>
      </c>
      <c r="H33" s="47">
        <v>0</v>
      </c>
      <c r="I33" s="47">
        <v>0</v>
      </c>
      <c r="J33" s="48" t="s">
        <v>114</v>
      </c>
      <c r="K33" s="227">
        <v>0</v>
      </c>
      <c r="L33" s="227">
        <v>0</v>
      </c>
      <c r="M33" s="48" t="s">
        <v>114</v>
      </c>
      <c r="N33" s="47">
        <v>0</v>
      </c>
      <c r="O33" s="47">
        <v>0</v>
      </c>
      <c r="P33" s="48" t="s">
        <v>114</v>
      </c>
      <c r="Q33" s="227">
        <v>2</v>
      </c>
      <c r="R33" s="227">
        <v>2</v>
      </c>
      <c r="S33" s="48">
        <v>100</v>
      </c>
      <c r="T33" s="227">
        <v>2</v>
      </c>
      <c r="U33" s="227">
        <v>0</v>
      </c>
      <c r="V33" s="48">
        <v>0</v>
      </c>
      <c r="W33" s="224">
        <v>2</v>
      </c>
      <c r="X33" s="227">
        <v>0</v>
      </c>
      <c r="Y33" s="48">
        <v>0</v>
      </c>
      <c r="Z33" s="230">
        <v>2</v>
      </c>
      <c r="AA33" s="230">
        <v>0</v>
      </c>
      <c r="AB33" s="48">
        <v>0</v>
      </c>
    </row>
    <row r="34" spans="1:28" ht="15.75" x14ac:dyDescent="0.25">
      <c r="A34" s="201" t="s">
        <v>75</v>
      </c>
      <c r="B34" s="216">
        <v>15</v>
      </c>
      <c r="C34" s="216">
        <v>38</v>
      </c>
      <c r="D34" s="48">
        <v>253.33333333333331</v>
      </c>
      <c r="E34" s="216">
        <v>13</v>
      </c>
      <c r="F34" s="231">
        <v>35</v>
      </c>
      <c r="G34" s="48">
        <v>269.23076923076923</v>
      </c>
      <c r="H34" s="47">
        <v>5</v>
      </c>
      <c r="I34" s="47">
        <v>8</v>
      </c>
      <c r="J34" s="48">
        <v>160</v>
      </c>
      <c r="K34" s="228">
        <v>6</v>
      </c>
      <c r="L34" s="228">
        <v>2</v>
      </c>
      <c r="M34" s="48">
        <v>33.333333333333329</v>
      </c>
      <c r="N34" s="47">
        <v>1</v>
      </c>
      <c r="O34" s="47">
        <v>1</v>
      </c>
      <c r="P34" s="48">
        <v>100</v>
      </c>
      <c r="Q34" s="228">
        <v>13</v>
      </c>
      <c r="R34" s="228">
        <v>34</v>
      </c>
      <c r="S34" s="48">
        <v>261.53846153846155</v>
      </c>
      <c r="T34" s="228">
        <v>9</v>
      </c>
      <c r="U34" s="228">
        <v>20</v>
      </c>
      <c r="V34" s="48">
        <v>222.22222222222223</v>
      </c>
      <c r="W34" s="224">
        <v>7</v>
      </c>
      <c r="X34" s="228">
        <v>17</v>
      </c>
      <c r="Y34" s="48">
        <v>242.85714285714283</v>
      </c>
      <c r="Z34" s="230">
        <v>5</v>
      </c>
      <c r="AA34" s="230">
        <v>15</v>
      </c>
      <c r="AB34" s="48">
        <v>300</v>
      </c>
    </row>
    <row r="35" spans="1:28" ht="15.75" x14ac:dyDescent="0.25">
      <c r="A35" s="201" t="s">
        <v>76</v>
      </c>
      <c r="B35" s="216">
        <v>21</v>
      </c>
      <c r="C35" s="216">
        <v>31</v>
      </c>
      <c r="D35" s="48">
        <v>147.61904761904762</v>
      </c>
      <c r="E35" s="216">
        <v>18</v>
      </c>
      <c r="F35" s="231">
        <v>26</v>
      </c>
      <c r="G35" s="48">
        <v>144.44444444444443</v>
      </c>
      <c r="H35" s="47">
        <v>6</v>
      </c>
      <c r="I35" s="47">
        <v>7</v>
      </c>
      <c r="J35" s="48">
        <v>116.66666666666667</v>
      </c>
      <c r="K35" s="228">
        <v>0</v>
      </c>
      <c r="L35" s="228">
        <v>1</v>
      </c>
      <c r="M35" s="48" t="s">
        <v>114</v>
      </c>
      <c r="N35" s="47">
        <v>2</v>
      </c>
      <c r="O35" s="47">
        <v>2</v>
      </c>
      <c r="P35" s="48">
        <v>100</v>
      </c>
      <c r="Q35" s="228">
        <v>15</v>
      </c>
      <c r="R35" s="228">
        <v>21</v>
      </c>
      <c r="S35" s="48">
        <v>140</v>
      </c>
      <c r="T35" s="228">
        <v>14</v>
      </c>
      <c r="U35" s="228">
        <v>22</v>
      </c>
      <c r="V35" s="48">
        <v>157.14285714285714</v>
      </c>
      <c r="W35" s="224">
        <v>11</v>
      </c>
      <c r="X35" s="228">
        <v>17</v>
      </c>
      <c r="Y35" s="48">
        <v>154.54545454545453</v>
      </c>
      <c r="Z35" s="230">
        <v>9</v>
      </c>
      <c r="AA35" s="230">
        <v>10</v>
      </c>
      <c r="AB35" s="48">
        <v>111.11111111111111</v>
      </c>
    </row>
    <row r="36" spans="1:28" ht="15.75" x14ac:dyDescent="0.25">
      <c r="A36" s="201" t="s">
        <v>77</v>
      </c>
      <c r="B36" s="216">
        <v>5</v>
      </c>
      <c r="C36" s="216">
        <v>10</v>
      </c>
      <c r="D36" s="48">
        <v>200</v>
      </c>
      <c r="E36" s="216">
        <v>4</v>
      </c>
      <c r="F36" s="231">
        <v>7</v>
      </c>
      <c r="G36" s="48">
        <v>175</v>
      </c>
      <c r="H36" s="47">
        <v>0</v>
      </c>
      <c r="I36" s="47">
        <v>1</v>
      </c>
      <c r="J36" s="48" t="s">
        <v>114</v>
      </c>
      <c r="K36" s="228">
        <v>0</v>
      </c>
      <c r="L36" s="228">
        <v>0</v>
      </c>
      <c r="M36" s="48" t="s">
        <v>114</v>
      </c>
      <c r="N36" s="47">
        <v>0</v>
      </c>
      <c r="O36" s="47">
        <v>0</v>
      </c>
      <c r="P36" s="48" t="s">
        <v>114</v>
      </c>
      <c r="Q36" s="228">
        <v>3</v>
      </c>
      <c r="R36" s="228">
        <v>7</v>
      </c>
      <c r="S36" s="48">
        <v>233.33333333333334</v>
      </c>
      <c r="T36" s="228">
        <v>5</v>
      </c>
      <c r="U36" s="228">
        <v>9</v>
      </c>
      <c r="V36" s="48">
        <v>180</v>
      </c>
      <c r="W36" s="224">
        <v>4</v>
      </c>
      <c r="X36" s="228">
        <v>6</v>
      </c>
      <c r="Y36" s="48">
        <v>150</v>
      </c>
      <c r="Z36" s="230">
        <v>4</v>
      </c>
      <c r="AA36" s="230">
        <v>4</v>
      </c>
      <c r="AB36" s="48">
        <v>100</v>
      </c>
    </row>
    <row r="37" spans="1:28" ht="15" x14ac:dyDescent="0.25">
      <c r="B37" s="232"/>
      <c r="C37" s="232"/>
      <c r="D37" s="232"/>
      <c r="E37" s="232"/>
      <c r="F37" s="232"/>
      <c r="G37" s="232"/>
      <c r="H37" s="226"/>
      <c r="I37" s="232"/>
      <c r="J37" s="232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32"/>
      <c r="AA37" s="232"/>
      <c r="AB37" s="232"/>
    </row>
    <row r="38" spans="1:28" x14ac:dyDescent="0.2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8" x14ac:dyDescent="0.2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8" x14ac:dyDescent="0.2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8" x14ac:dyDescent="0.2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8" x14ac:dyDescent="0.2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8" x14ac:dyDescent="0.2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8" x14ac:dyDescent="0.2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8" x14ac:dyDescent="0.2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8" x14ac:dyDescent="0.2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8" x14ac:dyDescent="0.2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8" x14ac:dyDescent="0.2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 x14ac:dyDescent="0.2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 x14ac:dyDescent="0.2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 x14ac:dyDescent="0.2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 x14ac:dyDescent="0.2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 x14ac:dyDescent="0.2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 x14ac:dyDescent="0.2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 x14ac:dyDescent="0.2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 x14ac:dyDescent="0.2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 x14ac:dyDescent="0.2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 x14ac:dyDescent="0.2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 x14ac:dyDescent="0.2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 x14ac:dyDescent="0.2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 x14ac:dyDescent="0.2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 x14ac:dyDescent="0.2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 x14ac:dyDescent="0.2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 x14ac:dyDescent="0.2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 x14ac:dyDescent="0.2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 x14ac:dyDescent="0.2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 x14ac:dyDescent="0.2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 x14ac:dyDescent="0.2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 x14ac:dyDescent="0.2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 x14ac:dyDescent="0.2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 x14ac:dyDescent="0.2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 x14ac:dyDescent="0.2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 x14ac:dyDescent="0.2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 x14ac:dyDescent="0.2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 x14ac:dyDescent="0.2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 x14ac:dyDescent="0.2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 x14ac:dyDescent="0.2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 x14ac:dyDescent="0.2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 x14ac:dyDescent="0.2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1:25" x14ac:dyDescent="0.2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1:25" x14ac:dyDescent="0.2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1:25" x14ac:dyDescent="0.2"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1:25" x14ac:dyDescent="0.2"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 spans="11:25" x14ac:dyDescent="0.2"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 spans="11:25" x14ac:dyDescent="0.2"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 spans="11:25" x14ac:dyDescent="0.2"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</row>
    <row r="87" spans="11:25" x14ac:dyDescent="0.2"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</row>
    <row r="88" spans="11:25" x14ac:dyDescent="0.2"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2" orientation="landscape" r:id="rId1"/>
  <colBreaks count="1" manualBreakCount="1">
    <brk id="1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G10" sqref="G10"/>
    </sheetView>
  </sheetViews>
  <sheetFormatPr defaultColWidth="8" defaultRowHeight="12.75" x14ac:dyDescent="0.2"/>
  <cols>
    <col min="1" max="1" width="61.7109375" style="3" customWidth="1"/>
    <col min="2" max="2" width="16.28515625" style="160" customWidth="1"/>
    <col min="3" max="3" width="15.7109375" style="160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 x14ac:dyDescent="0.2">
      <c r="A1" s="280" t="s">
        <v>94</v>
      </c>
      <c r="B1" s="280"/>
      <c r="C1" s="280"/>
      <c r="D1" s="280"/>
      <c r="E1" s="280"/>
    </row>
    <row r="2" spans="1:9" ht="9.75" customHeight="1" x14ac:dyDescent="0.2">
      <c r="A2" s="310"/>
      <c r="B2" s="310"/>
      <c r="C2" s="310"/>
      <c r="D2" s="310"/>
      <c r="E2" s="310"/>
    </row>
    <row r="3" spans="1:9" s="4" customFormat="1" ht="23.25" customHeight="1" x14ac:dyDescent="0.25">
      <c r="A3" s="285" t="s">
        <v>0</v>
      </c>
      <c r="B3" s="311" t="s">
        <v>136</v>
      </c>
      <c r="C3" s="311" t="s">
        <v>137</v>
      </c>
      <c r="D3" s="312" t="s">
        <v>2</v>
      </c>
      <c r="E3" s="313"/>
    </row>
    <row r="4" spans="1:9" s="4" customFormat="1" ht="30" x14ac:dyDescent="0.25">
      <c r="A4" s="286"/>
      <c r="B4" s="282"/>
      <c r="C4" s="282"/>
      <c r="D4" s="5" t="s">
        <v>3</v>
      </c>
      <c r="E4" s="6" t="s">
        <v>95</v>
      </c>
    </row>
    <row r="5" spans="1:9" s="9" customFormat="1" ht="15.75" customHeight="1" x14ac:dyDescent="0.25">
      <c r="A5" s="7" t="s">
        <v>5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96</v>
      </c>
      <c r="B6" s="23">
        <v>420</v>
      </c>
      <c r="C6" s="23">
        <v>493</v>
      </c>
      <c r="D6" s="20">
        <v>117.38095238095238</v>
      </c>
      <c r="E6" s="246">
        <v>73</v>
      </c>
      <c r="I6" s="12"/>
    </row>
    <row r="7" spans="1:9" s="4" customFormat="1" ht="29.25" customHeight="1" x14ac:dyDescent="0.25">
      <c r="A7" s="10" t="s">
        <v>97</v>
      </c>
      <c r="B7" s="247">
        <v>259</v>
      </c>
      <c r="C7" s="248">
        <v>316</v>
      </c>
      <c r="D7" s="20">
        <v>122.00772200772201</v>
      </c>
      <c r="E7" s="246">
        <v>57</v>
      </c>
      <c r="I7" s="12"/>
    </row>
    <row r="8" spans="1:9" s="4" customFormat="1" ht="48.75" customHeight="1" x14ac:dyDescent="0.25">
      <c r="A8" s="13" t="s">
        <v>98</v>
      </c>
      <c r="B8" s="247">
        <v>42</v>
      </c>
      <c r="C8" s="248">
        <v>52</v>
      </c>
      <c r="D8" s="20">
        <v>123.80952380952381</v>
      </c>
      <c r="E8" s="246">
        <v>10</v>
      </c>
      <c r="I8" s="12"/>
    </row>
    <row r="9" spans="1:9" s="4" customFormat="1" ht="34.5" customHeight="1" x14ac:dyDescent="0.25">
      <c r="A9" s="14" t="s">
        <v>99</v>
      </c>
      <c r="B9" s="247">
        <v>18</v>
      </c>
      <c r="C9" s="248">
        <v>12</v>
      </c>
      <c r="D9" s="20">
        <v>66.666666666666657</v>
      </c>
      <c r="E9" s="246">
        <v>-6</v>
      </c>
      <c r="I9" s="12"/>
    </row>
    <row r="10" spans="1:9" s="4" customFormat="1" ht="48.75" customHeight="1" x14ac:dyDescent="0.25">
      <c r="A10" s="14" t="s">
        <v>100</v>
      </c>
      <c r="B10" s="247">
        <v>3</v>
      </c>
      <c r="C10" s="248">
        <v>1</v>
      </c>
      <c r="D10" s="20">
        <v>33.333333333333329</v>
      </c>
      <c r="E10" s="246">
        <v>-2</v>
      </c>
      <c r="I10" s="12"/>
    </row>
    <row r="11" spans="1:9" s="4" customFormat="1" ht="54.75" customHeight="1" x14ac:dyDescent="0.25">
      <c r="A11" s="14" t="s">
        <v>44</v>
      </c>
      <c r="B11" s="249">
        <v>225</v>
      </c>
      <c r="C11" s="249">
        <v>293</v>
      </c>
      <c r="D11" s="20">
        <v>130.22222222222223</v>
      </c>
      <c r="E11" s="246">
        <v>68</v>
      </c>
      <c r="I11" s="12"/>
    </row>
    <row r="12" spans="1:9" s="4" customFormat="1" ht="12.75" customHeight="1" x14ac:dyDescent="0.25">
      <c r="A12" s="300" t="s">
        <v>6</v>
      </c>
      <c r="B12" s="301"/>
      <c r="C12" s="301"/>
      <c r="D12" s="301"/>
      <c r="E12" s="301"/>
      <c r="I12" s="12"/>
    </row>
    <row r="13" spans="1:9" s="4" customFormat="1" ht="18" customHeight="1" x14ac:dyDescent="0.25">
      <c r="A13" s="302"/>
      <c r="B13" s="303"/>
      <c r="C13" s="303"/>
      <c r="D13" s="303"/>
      <c r="E13" s="303"/>
      <c r="I13" s="12"/>
    </row>
    <row r="14" spans="1:9" s="4" customFormat="1" ht="20.25" customHeight="1" x14ac:dyDescent="0.25">
      <c r="A14" s="285" t="s">
        <v>0</v>
      </c>
      <c r="B14" s="288" t="s">
        <v>138</v>
      </c>
      <c r="C14" s="288" t="s">
        <v>139</v>
      </c>
      <c r="D14" s="312" t="s">
        <v>2</v>
      </c>
      <c r="E14" s="313"/>
      <c r="I14" s="12"/>
    </row>
    <row r="15" spans="1:9" ht="27.75" customHeight="1" x14ac:dyDescent="0.2">
      <c r="A15" s="286"/>
      <c r="B15" s="288"/>
      <c r="C15" s="288"/>
      <c r="D15" s="22" t="s">
        <v>3</v>
      </c>
      <c r="E15" s="6" t="s">
        <v>101</v>
      </c>
      <c r="I15" s="12"/>
    </row>
    <row r="16" spans="1:9" ht="28.5" customHeight="1" x14ac:dyDescent="0.2">
      <c r="A16" s="10" t="s">
        <v>96</v>
      </c>
      <c r="B16" s="23">
        <v>323</v>
      </c>
      <c r="C16" s="25">
        <v>343</v>
      </c>
      <c r="D16" s="24">
        <v>106.19195046439629</v>
      </c>
      <c r="E16" s="250">
        <v>20</v>
      </c>
      <c r="I16" s="12"/>
    </row>
    <row r="17" spans="1:9" ht="25.5" customHeight="1" x14ac:dyDescent="0.2">
      <c r="A17" s="1" t="s">
        <v>97</v>
      </c>
      <c r="B17" s="251">
        <v>163</v>
      </c>
      <c r="C17" s="252">
        <v>171</v>
      </c>
      <c r="D17" s="24">
        <v>104.9079754601227</v>
      </c>
      <c r="E17" s="250">
        <v>8</v>
      </c>
      <c r="I17" s="12"/>
    </row>
    <row r="18" spans="1:9" ht="27.75" customHeight="1" x14ac:dyDescent="0.2">
      <c r="A18" s="1" t="s">
        <v>102</v>
      </c>
      <c r="B18" s="251">
        <v>152</v>
      </c>
      <c r="C18" s="252">
        <v>143</v>
      </c>
      <c r="D18" s="24">
        <v>94.078947368421055</v>
      </c>
      <c r="E18" s="250">
        <v>-9</v>
      </c>
      <c r="I18" s="12"/>
    </row>
    <row r="19" spans="1:9" x14ac:dyDescent="0.2">
      <c r="C19" s="270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37"/>
  <sheetViews>
    <sheetView zoomScale="85" zoomScaleNormal="85" zoomScaleSheetLayoutView="85" workbookViewId="0">
      <selection activeCell="D9" sqref="D9"/>
    </sheetView>
  </sheetViews>
  <sheetFormatPr defaultRowHeight="15.75" x14ac:dyDescent="0.25"/>
  <cols>
    <col min="1" max="1" width="29" style="95" customWidth="1"/>
    <col min="2" max="2" width="10.42578125" style="95" customWidth="1"/>
    <col min="3" max="3" width="9.42578125" style="95" customWidth="1"/>
    <col min="4" max="4" width="8.5703125" style="95" customWidth="1"/>
    <col min="5" max="5" width="11" style="84" customWidth="1"/>
    <col min="6" max="6" width="11.140625" style="84" customWidth="1"/>
    <col min="7" max="7" width="7.140625" style="96" customWidth="1"/>
    <col min="8" max="8" width="10.140625" style="84" customWidth="1"/>
    <col min="9" max="9" width="8.85546875" style="84" customWidth="1"/>
    <col min="10" max="10" width="7.140625" style="96" customWidth="1"/>
    <col min="11" max="11" width="8.140625" style="84" customWidth="1"/>
    <col min="12" max="12" width="7.5703125" style="84" customWidth="1"/>
    <col min="13" max="13" width="7" style="96" customWidth="1"/>
    <col min="14" max="15" width="8.7109375" style="96" customWidth="1"/>
    <col min="16" max="16" width="7.28515625" style="96" customWidth="1"/>
    <col min="17" max="17" width="8.140625" style="84" customWidth="1"/>
    <col min="18" max="18" width="8.7109375" style="84" customWidth="1"/>
    <col min="19" max="19" width="6.42578125" style="96" customWidth="1"/>
    <col min="20" max="21" width="9.28515625" style="84" customWidth="1"/>
    <col min="22" max="22" width="6.42578125" style="96" customWidth="1"/>
    <col min="23" max="24" width="9.5703125" style="84" customWidth="1"/>
    <col min="25" max="25" width="6.42578125" style="96" customWidth="1"/>
    <col min="26" max="26" width="9.5703125" style="84" customWidth="1"/>
    <col min="27" max="27" width="9.5703125" style="92" customWidth="1"/>
    <col min="28" max="28" width="6.7109375" style="96" customWidth="1"/>
    <col min="29" max="31" width="9.140625" style="84"/>
    <col min="32" max="32" width="10.85546875" style="84" bestFit="1" customWidth="1"/>
    <col min="33" max="253" width="9.140625" style="84"/>
    <col min="254" max="254" width="18.7109375" style="84" customWidth="1"/>
    <col min="255" max="256" width="9.42578125" style="84" customWidth="1"/>
    <col min="257" max="257" width="7.7109375" style="84" customWidth="1"/>
    <col min="258" max="258" width="9.28515625" style="84" customWidth="1"/>
    <col min="259" max="259" width="9.85546875" style="84" customWidth="1"/>
    <col min="260" max="260" width="7.140625" style="84" customWidth="1"/>
    <col min="261" max="261" width="8.5703125" style="84" customWidth="1"/>
    <col min="262" max="262" width="8.85546875" style="84" customWidth="1"/>
    <col min="263" max="263" width="7.140625" style="84" customWidth="1"/>
    <col min="264" max="264" width="9" style="84" customWidth="1"/>
    <col min="265" max="265" width="8.7109375" style="84" customWidth="1"/>
    <col min="266" max="266" width="6.5703125" style="84" customWidth="1"/>
    <col min="267" max="267" width="8.140625" style="84" customWidth="1"/>
    <col min="268" max="268" width="7.5703125" style="84" customWidth="1"/>
    <col min="269" max="269" width="7" style="84" customWidth="1"/>
    <col min="270" max="271" width="8.7109375" style="84" customWidth="1"/>
    <col min="272" max="272" width="7.28515625" style="84" customWidth="1"/>
    <col min="273" max="273" width="8.140625" style="84" customWidth="1"/>
    <col min="274" max="274" width="8.7109375" style="84" customWidth="1"/>
    <col min="275" max="275" width="6.42578125" style="84" customWidth="1"/>
    <col min="276" max="277" width="9.28515625" style="84" customWidth="1"/>
    <col min="278" max="278" width="6.42578125" style="84" customWidth="1"/>
    <col min="279" max="280" width="9.5703125" style="84" customWidth="1"/>
    <col min="281" max="281" width="6.42578125" style="84" customWidth="1"/>
    <col min="282" max="283" width="9.5703125" style="84" customWidth="1"/>
    <col min="284" max="284" width="6.7109375" style="84" customWidth="1"/>
    <col min="285" max="287" width="9.140625" style="84"/>
    <col min="288" max="288" width="10.85546875" style="84" bestFit="1" customWidth="1"/>
    <col min="289" max="509" width="9.140625" style="84"/>
    <col min="510" max="510" width="18.7109375" style="84" customWidth="1"/>
    <col min="511" max="512" width="9.42578125" style="84" customWidth="1"/>
    <col min="513" max="513" width="7.7109375" style="84" customWidth="1"/>
    <col min="514" max="514" width="9.28515625" style="84" customWidth="1"/>
    <col min="515" max="515" width="9.85546875" style="84" customWidth="1"/>
    <col min="516" max="516" width="7.140625" style="84" customWidth="1"/>
    <col min="517" max="517" width="8.5703125" style="84" customWidth="1"/>
    <col min="518" max="518" width="8.85546875" style="84" customWidth="1"/>
    <col min="519" max="519" width="7.140625" style="84" customWidth="1"/>
    <col min="520" max="520" width="9" style="84" customWidth="1"/>
    <col min="521" max="521" width="8.7109375" style="84" customWidth="1"/>
    <col min="522" max="522" width="6.5703125" style="84" customWidth="1"/>
    <col min="523" max="523" width="8.140625" style="84" customWidth="1"/>
    <col min="524" max="524" width="7.5703125" style="84" customWidth="1"/>
    <col min="525" max="525" width="7" style="84" customWidth="1"/>
    <col min="526" max="527" width="8.7109375" style="84" customWidth="1"/>
    <col min="528" max="528" width="7.28515625" style="84" customWidth="1"/>
    <col min="529" max="529" width="8.140625" style="84" customWidth="1"/>
    <col min="530" max="530" width="8.7109375" style="84" customWidth="1"/>
    <col min="531" max="531" width="6.42578125" style="84" customWidth="1"/>
    <col min="532" max="533" width="9.28515625" style="84" customWidth="1"/>
    <col min="534" max="534" width="6.42578125" style="84" customWidth="1"/>
    <col min="535" max="536" width="9.5703125" style="84" customWidth="1"/>
    <col min="537" max="537" width="6.42578125" style="84" customWidth="1"/>
    <col min="538" max="539" width="9.5703125" style="84" customWidth="1"/>
    <col min="540" max="540" width="6.7109375" style="84" customWidth="1"/>
    <col min="541" max="543" width="9.140625" style="84"/>
    <col min="544" max="544" width="10.85546875" style="84" bestFit="1" customWidth="1"/>
    <col min="545" max="765" width="9.140625" style="84"/>
    <col min="766" max="766" width="18.7109375" style="84" customWidth="1"/>
    <col min="767" max="768" width="9.42578125" style="84" customWidth="1"/>
    <col min="769" max="769" width="7.7109375" style="84" customWidth="1"/>
    <col min="770" max="770" width="9.28515625" style="84" customWidth="1"/>
    <col min="771" max="771" width="9.85546875" style="84" customWidth="1"/>
    <col min="772" max="772" width="7.140625" style="84" customWidth="1"/>
    <col min="773" max="773" width="8.5703125" style="84" customWidth="1"/>
    <col min="774" max="774" width="8.85546875" style="84" customWidth="1"/>
    <col min="775" max="775" width="7.140625" style="84" customWidth="1"/>
    <col min="776" max="776" width="9" style="84" customWidth="1"/>
    <col min="777" max="777" width="8.7109375" style="84" customWidth="1"/>
    <col min="778" max="778" width="6.5703125" style="84" customWidth="1"/>
    <col min="779" max="779" width="8.140625" style="84" customWidth="1"/>
    <col min="780" max="780" width="7.5703125" style="84" customWidth="1"/>
    <col min="781" max="781" width="7" style="84" customWidth="1"/>
    <col min="782" max="783" width="8.7109375" style="84" customWidth="1"/>
    <col min="784" max="784" width="7.28515625" style="84" customWidth="1"/>
    <col min="785" max="785" width="8.140625" style="84" customWidth="1"/>
    <col min="786" max="786" width="8.7109375" style="84" customWidth="1"/>
    <col min="787" max="787" width="6.42578125" style="84" customWidth="1"/>
    <col min="788" max="789" width="9.28515625" style="84" customWidth="1"/>
    <col min="790" max="790" width="6.42578125" style="84" customWidth="1"/>
    <col min="791" max="792" width="9.5703125" style="84" customWidth="1"/>
    <col min="793" max="793" width="6.42578125" style="84" customWidth="1"/>
    <col min="794" max="795" width="9.5703125" style="84" customWidth="1"/>
    <col min="796" max="796" width="6.7109375" style="84" customWidth="1"/>
    <col min="797" max="799" width="9.140625" style="84"/>
    <col min="800" max="800" width="10.85546875" style="84" bestFit="1" customWidth="1"/>
    <col min="801" max="1021" width="9.140625" style="84"/>
    <col min="1022" max="1022" width="18.7109375" style="84" customWidth="1"/>
    <col min="1023" max="1024" width="9.42578125" style="84" customWidth="1"/>
    <col min="1025" max="1025" width="7.7109375" style="84" customWidth="1"/>
    <col min="1026" max="1026" width="9.28515625" style="84" customWidth="1"/>
    <col min="1027" max="1027" width="9.85546875" style="84" customWidth="1"/>
    <col min="1028" max="1028" width="7.140625" style="84" customWidth="1"/>
    <col min="1029" max="1029" width="8.5703125" style="84" customWidth="1"/>
    <col min="1030" max="1030" width="8.85546875" style="84" customWidth="1"/>
    <col min="1031" max="1031" width="7.140625" style="84" customWidth="1"/>
    <col min="1032" max="1032" width="9" style="84" customWidth="1"/>
    <col min="1033" max="1033" width="8.7109375" style="84" customWidth="1"/>
    <col min="1034" max="1034" width="6.5703125" style="84" customWidth="1"/>
    <col min="1035" max="1035" width="8.140625" style="84" customWidth="1"/>
    <col min="1036" max="1036" width="7.5703125" style="84" customWidth="1"/>
    <col min="1037" max="1037" width="7" style="84" customWidth="1"/>
    <col min="1038" max="1039" width="8.7109375" style="84" customWidth="1"/>
    <col min="1040" max="1040" width="7.28515625" style="84" customWidth="1"/>
    <col min="1041" max="1041" width="8.140625" style="84" customWidth="1"/>
    <col min="1042" max="1042" width="8.7109375" style="84" customWidth="1"/>
    <col min="1043" max="1043" width="6.42578125" style="84" customWidth="1"/>
    <col min="1044" max="1045" width="9.28515625" style="84" customWidth="1"/>
    <col min="1046" max="1046" width="6.42578125" style="84" customWidth="1"/>
    <col min="1047" max="1048" width="9.5703125" style="84" customWidth="1"/>
    <col min="1049" max="1049" width="6.42578125" style="84" customWidth="1"/>
    <col min="1050" max="1051" width="9.5703125" style="84" customWidth="1"/>
    <col min="1052" max="1052" width="6.7109375" style="84" customWidth="1"/>
    <col min="1053" max="1055" width="9.140625" style="84"/>
    <col min="1056" max="1056" width="10.85546875" style="84" bestFit="1" customWidth="1"/>
    <col min="1057" max="1277" width="9.140625" style="84"/>
    <col min="1278" max="1278" width="18.7109375" style="84" customWidth="1"/>
    <col min="1279" max="1280" width="9.42578125" style="84" customWidth="1"/>
    <col min="1281" max="1281" width="7.7109375" style="84" customWidth="1"/>
    <col min="1282" max="1282" width="9.28515625" style="84" customWidth="1"/>
    <col min="1283" max="1283" width="9.85546875" style="84" customWidth="1"/>
    <col min="1284" max="1284" width="7.140625" style="84" customWidth="1"/>
    <col min="1285" max="1285" width="8.5703125" style="84" customWidth="1"/>
    <col min="1286" max="1286" width="8.85546875" style="84" customWidth="1"/>
    <col min="1287" max="1287" width="7.140625" style="84" customWidth="1"/>
    <col min="1288" max="1288" width="9" style="84" customWidth="1"/>
    <col min="1289" max="1289" width="8.7109375" style="84" customWidth="1"/>
    <col min="1290" max="1290" width="6.5703125" style="84" customWidth="1"/>
    <col min="1291" max="1291" width="8.140625" style="84" customWidth="1"/>
    <col min="1292" max="1292" width="7.5703125" style="84" customWidth="1"/>
    <col min="1293" max="1293" width="7" style="84" customWidth="1"/>
    <col min="1294" max="1295" width="8.7109375" style="84" customWidth="1"/>
    <col min="1296" max="1296" width="7.28515625" style="84" customWidth="1"/>
    <col min="1297" max="1297" width="8.140625" style="84" customWidth="1"/>
    <col min="1298" max="1298" width="8.7109375" style="84" customWidth="1"/>
    <col min="1299" max="1299" width="6.42578125" style="84" customWidth="1"/>
    <col min="1300" max="1301" width="9.28515625" style="84" customWidth="1"/>
    <col min="1302" max="1302" width="6.42578125" style="84" customWidth="1"/>
    <col min="1303" max="1304" width="9.5703125" style="84" customWidth="1"/>
    <col min="1305" max="1305" width="6.42578125" style="84" customWidth="1"/>
    <col min="1306" max="1307" width="9.5703125" style="84" customWidth="1"/>
    <col min="1308" max="1308" width="6.7109375" style="84" customWidth="1"/>
    <col min="1309" max="1311" width="9.140625" style="84"/>
    <col min="1312" max="1312" width="10.85546875" style="84" bestFit="1" customWidth="1"/>
    <col min="1313" max="1533" width="9.140625" style="84"/>
    <col min="1534" max="1534" width="18.7109375" style="84" customWidth="1"/>
    <col min="1535" max="1536" width="9.42578125" style="84" customWidth="1"/>
    <col min="1537" max="1537" width="7.7109375" style="84" customWidth="1"/>
    <col min="1538" max="1538" width="9.28515625" style="84" customWidth="1"/>
    <col min="1539" max="1539" width="9.85546875" style="84" customWidth="1"/>
    <col min="1540" max="1540" width="7.140625" style="84" customWidth="1"/>
    <col min="1541" max="1541" width="8.5703125" style="84" customWidth="1"/>
    <col min="1542" max="1542" width="8.85546875" style="84" customWidth="1"/>
    <col min="1543" max="1543" width="7.140625" style="84" customWidth="1"/>
    <col min="1544" max="1544" width="9" style="84" customWidth="1"/>
    <col min="1545" max="1545" width="8.7109375" style="84" customWidth="1"/>
    <col min="1546" max="1546" width="6.5703125" style="84" customWidth="1"/>
    <col min="1547" max="1547" width="8.140625" style="84" customWidth="1"/>
    <col min="1548" max="1548" width="7.5703125" style="84" customWidth="1"/>
    <col min="1549" max="1549" width="7" style="84" customWidth="1"/>
    <col min="1550" max="1551" width="8.7109375" style="84" customWidth="1"/>
    <col min="1552" max="1552" width="7.28515625" style="84" customWidth="1"/>
    <col min="1553" max="1553" width="8.140625" style="84" customWidth="1"/>
    <col min="1554" max="1554" width="8.7109375" style="84" customWidth="1"/>
    <col min="1555" max="1555" width="6.42578125" style="84" customWidth="1"/>
    <col min="1556" max="1557" width="9.28515625" style="84" customWidth="1"/>
    <col min="1558" max="1558" width="6.42578125" style="84" customWidth="1"/>
    <col min="1559" max="1560" width="9.5703125" style="84" customWidth="1"/>
    <col min="1561" max="1561" width="6.42578125" style="84" customWidth="1"/>
    <col min="1562" max="1563" width="9.5703125" style="84" customWidth="1"/>
    <col min="1564" max="1564" width="6.7109375" style="84" customWidth="1"/>
    <col min="1565" max="1567" width="9.140625" style="84"/>
    <col min="1568" max="1568" width="10.85546875" style="84" bestFit="1" customWidth="1"/>
    <col min="1569" max="1789" width="9.140625" style="84"/>
    <col min="1790" max="1790" width="18.7109375" style="84" customWidth="1"/>
    <col min="1791" max="1792" width="9.42578125" style="84" customWidth="1"/>
    <col min="1793" max="1793" width="7.7109375" style="84" customWidth="1"/>
    <col min="1794" max="1794" width="9.28515625" style="84" customWidth="1"/>
    <col min="1795" max="1795" width="9.85546875" style="84" customWidth="1"/>
    <col min="1796" max="1796" width="7.140625" style="84" customWidth="1"/>
    <col min="1797" max="1797" width="8.5703125" style="84" customWidth="1"/>
    <col min="1798" max="1798" width="8.85546875" style="84" customWidth="1"/>
    <col min="1799" max="1799" width="7.140625" style="84" customWidth="1"/>
    <col min="1800" max="1800" width="9" style="84" customWidth="1"/>
    <col min="1801" max="1801" width="8.7109375" style="84" customWidth="1"/>
    <col min="1802" max="1802" width="6.5703125" style="84" customWidth="1"/>
    <col min="1803" max="1803" width="8.140625" style="84" customWidth="1"/>
    <col min="1804" max="1804" width="7.5703125" style="84" customWidth="1"/>
    <col min="1805" max="1805" width="7" style="84" customWidth="1"/>
    <col min="1806" max="1807" width="8.7109375" style="84" customWidth="1"/>
    <col min="1808" max="1808" width="7.28515625" style="84" customWidth="1"/>
    <col min="1809" max="1809" width="8.140625" style="84" customWidth="1"/>
    <col min="1810" max="1810" width="8.7109375" style="84" customWidth="1"/>
    <col min="1811" max="1811" width="6.42578125" style="84" customWidth="1"/>
    <col min="1812" max="1813" width="9.28515625" style="84" customWidth="1"/>
    <col min="1814" max="1814" width="6.42578125" style="84" customWidth="1"/>
    <col min="1815" max="1816" width="9.5703125" style="84" customWidth="1"/>
    <col min="1817" max="1817" width="6.42578125" style="84" customWidth="1"/>
    <col min="1818" max="1819" width="9.5703125" style="84" customWidth="1"/>
    <col min="1820" max="1820" width="6.7109375" style="84" customWidth="1"/>
    <col min="1821" max="1823" width="9.140625" style="84"/>
    <col min="1824" max="1824" width="10.85546875" style="84" bestFit="1" customWidth="1"/>
    <col min="1825" max="2045" width="9.140625" style="84"/>
    <col min="2046" max="2046" width="18.7109375" style="84" customWidth="1"/>
    <col min="2047" max="2048" width="9.42578125" style="84" customWidth="1"/>
    <col min="2049" max="2049" width="7.7109375" style="84" customWidth="1"/>
    <col min="2050" max="2050" width="9.28515625" style="84" customWidth="1"/>
    <col min="2051" max="2051" width="9.85546875" style="84" customWidth="1"/>
    <col min="2052" max="2052" width="7.140625" style="84" customWidth="1"/>
    <col min="2053" max="2053" width="8.5703125" style="84" customWidth="1"/>
    <col min="2054" max="2054" width="8.85546875" style="84" customWidth="1"/>
    <col min="2055" max="2055" width="7.140625" style="84" customWidth="1"/>
    <col min="2056" max="2056" width="9" style="84" customWidth="1"/>
    <col min="2057" max="2057" width="8.7109375" style="84" customWidth="1"/>
    <col min="2058" max="2058" width="6.5703125" style="84" customWidth="1"/>
    <col min="2059" max="2059" width="8.140625" style="84" customWidth="1"/>
    <col min="2060" max="2060" width="7.5703125" style="84" customWidth="1"/>
    <col min="2061" max="2061" width="7" style="84" customWidth="1"/>
    <col min="2062" max="2063" width="8.7109375" style="84" customWidth="1"/>
    <col min="2064" max="2064" width="7.28515625" style="84" customWidth="1"/>
    <col min="2065" max="2065" width="8.140625" style="84" customWidth="1"/>
    <col min="2066" max="2066" width="8.7109375" style="84" customWidth="1"/>
    <col min="2067" max="2067" width="6.42578125" style="84" customWidth="1"/>
    <col min="2068" max="2069" width="9.28515625" style="84" customWidth="1"/>
    <col min="2070" max="2070" width="6.42578125" style="84" customWidth="1"/>
    <col min="2071" max="2072" width="9.5703125" style="84" customWidth="1"/>
    <col min="2073" max="2073" width="6.42578125" style="84" customWidth="1"/>
    <col min="2074" max="2075" width="9.5703125" style="84" customWidth="1"/>
    <col min="2076" max="2076" width="6.7109375" style="84" customWidth="1"/>
    <col min="2077" max="2079" width="9.140625" style="84"/>
    <col min="2080" max="2080" width="10.85546875" style="84" bestFit="1" customWidth="1"/>
    <col min="2081" max="2301" width="9.140625" style="84"/>
    <col min="2302" max="2302" width="18.7109375" style="84" customWidth="1"/>
    <col min="2303" max="2304" width="9.42578125" style="84" customWidth="1"/>
    <col min="2305" max="2305" width="7.7109375" style="84" customWidth="1"/>
    <col min="2306" max="2306" width="9.28515625" style="84" customWidth="1"/>
    <col min="2307" max="2307" width="9.85546875" style="84" customWidth="1"/>
    <col min="2308" max="2308" width="7.140625" style="84" customWidth="1"/>
    <col min="2309" max="2309" width="8.5703125" style="84" customWidth="1"/>
    <col min="2310" max="2310" width="8.85546875" style="84" customWidth="1"/>
    <col min="2311" max="2311" width="7.140625" style="84" customWidth="1"/>
    <col min="2312" max="2312" width="9" style="84" customWidth="1"/>
    <col min="2313" max="2313" width="8.7109375" style="84" customWidth="1"/>
    <col min="2314" max="2314" width="6.5703125" style="84" customWidth="1"/>
    <col min="2315" max="2315" width="8.140625" style="84" customWidth="1"/>
    <col min="2316" max="2316" width="7.5703125" style="84" customWidth="1"/>
    <col min="2317" max="2317" width="7" style="84" customWidth="1"/>
    <col min="2318" max="2319" width="8.7109375" style="84" customWidth="1"/>
    <col min="2320" max="2320" width="7.28515625" style="84" customWidth="1"/>
    <col min="2321" max="2321" width="8.140625" style="84" customWidth="1"/>
    <col min="2322" max="2322" width="8.7109375" style="84" customWidth="1"/>
    <col min="2323" max="2323" width="6.42578125" style="84" customWidth="1"/>
    <col min="2324" max="2325" width="9.28515625" style="84" customWidth="1"/>
    <col min="2326" max="2326" width="6.42578125" style="84" customWidth="1"/>
    <col min="2327" max="2328" width="9.5703125" style="84" customWidth="1"/>
    <col min="2329" max="2329" width="6.42578125" style="84" customWidth="1"/>
    <col min="2330" max="2331" width="9.5703125" style="84" customWidth="1"/>
    <col min="2332" max="2332" width="6.7109375" style="84" customWidth="1"/>
    <col min="2333" max="2335" width="9.140625" style="84"/>
    <col min="2336" max="2336" width="10.85546875" style="84" bestFit="1" customWidth="1"/>
    <col min="2337" max="2557" width="9.140625" style="84"/>
    <col min="2558" max="2558" width="18.7109375" style="84" customWidth="1"/>
    <col min="2559" max="2560" width="9.42578125" style="84" customWidth="1"/>
    <col min="2561" max="2561" width="7.7109375" style="84" customWidth="1"/>
    <col min="2562" max="2562" width="9.28515625" style="84" customWidth="1"/>
    <col min="2563" max="2563" width="9.85546875" style="84" customWidth="1"/>
    <col min="2564" max="2564" width="7.140625" style="84" customWidth="1"/>
    <col min="2565" max="2565" width="8.5703125" style="84" customWidth="1"/>
    <col min="2566" max="2566" width="8.85546875" style="84" customWidth="1"/>
    <col min="2567" max="2567" width="7.140625" style="84" customWidth="1"/>
    <col min="2568" max="2568" width="9" style="84" customWidth="1"/>
    <col min="2569" max="2569" width="8.7109375" style="84" customWidth="1"/>
    <col min="2570" max="2570" width="6.5703125" style="84" customWidth="1"/>
    <col min="2571" max="2571" width="8.140625" style="84" customWidth="1"/>
    <col min="2572" max="2572" width="7.5703125" style="84" customWidth="1"/>
    <col min="2573" max="2573" width="7" style="84" customWidth="1"/>
    <col min="2574" max="2575" width="8.7109375" style="84" customWidth="1"/>
    <col min="2576" max="2576" width="7.28515625" style="84" customWidth="1"/>
    <col min="2577" max="2577" width="8.140625" style="84" customWidth="1"/>
    <col min="2578" max="2578" width="8.7109375" style="84" customWidth="1"/>
    <col min="2579" max="2579" width="6.42578125" style="84" customWidth="1"/>
    <col min="2580" max="2581" width="9.28515625" style="84" customWidth="1"/>
    <col min="2582" max="2582" width="6.42578125" style="84" customWidth="1"/>
    <col min="2583" max="2584" width="9.5703125" style="84" customWidth="1"/>
    <col min="2585" max="2585" width="6.42578125" style="84" customWidth="1"/>
    <col min="2586" max="2587" width="9.5703125" style="84" customWidth="1"/>
    <col min="2588" max="2588" width="6.7109375" style="84" customWidth="1"/>
    <col min="2589" max="2591" width="9.140625" style="84"/>
    <col min="2592" max="2592" width="10.85546875" style="84" bestFit="1" customWidth="1"/>
    <col min="2593" max="2813" width="9.140625" style="84"/>
    <col min="2814" max="2814" width="18.7109375" style="84" customWidth="1"/>
    <col min="2815" max="2816" width="9.42578125" style="84" customWidth="1"/>
    <col min="2817" max="2817" width="7.7109375" style="84" customWidth="1"/>
    <col min="2818" max="2818" width="9.28515625" style="84" customWidth="1"/>
    <col min="2819" max="2819" width="9.85546875" style="84" customWidth="1"/>
    <col min="2820" max="2820" width="7.140625" style="84" customWidth="1"/>
    <col min="2821" max="2821" width="8.5703125" style="84" customWidth="1"/>
    <col min="2822" max="2822" width="8.85546875" style="84" customWidth="1"/>
    <col min="2823" max="2823" width="7.140625" style="84" customWidth="1"/>
    <col min="2824" max="2824" width="9" style="84" customWidth="1"/>
    <col min="2825" max="2825" width="8.7109375" style="84" customWidth="1"/>
    <col min="2826" max="2826" width="6.5703125" style="84" customWidth="1"/>
    <col min="2827" max="2827" width="8.140625" style="84" customWidth="1"/>
    <col min="2828" max="2828" width="7.5703125" style="84" customWidth="1"/>
    <col min="2829" max="2829" width="7" style="84" customWidth="1"/>
    <col min="2830" max="2831" width="8.7109375" style="84" customWidth="1"/>
    <col min="2832" max="2832" width="7.28515625" style="84" customWidth="1"/>
    <col min="2833" max="2833" width="8.140625" style="84" customWidth="1"/>
    <col min="2834" max="2834" width="8.7109375" style="84" customWidth="1"/>
    <col min="2835" max="2835" width="6.42578125" style="84" customWidth="1"/>
    <col min="2836" max="2837" width="9.28515625" style="84" customWidth="1"/>
    <col min="2838" max="2838" width="6.42578125" style="84" customWidth="1"/>
    <col min="2839" max="2840" width="9.5703125" style="84" customWidth="1"/>
    <col min="2841" max="2841" width="6.42578125" style="84" customWidth="1"/>
    <col min="2842" max="2843" width="9.5703125" style="84" customWidth="1"/>
    <col min="2844" max="2844" width="6.7109375" style="84" customWidth="1"/>
    <col min="2845" max="2847" width="9.140625" style="84"/>
    <col min="2848" max="2848" width="10.85546875" style="84" bestFit="1" customWidth="1"/>
    <col min="2849" max="3069" width="9.140625" style="84"/>
    <col min="3070" max="3070" width="18.7109375" style="84" customWidth="1"/>
    <col min="3071" max="3072" width="9.42578125" style="84" customWidth="1"/>
    <col min="3073" max="3073" width="7.7109375" style="84" customWidth="1"/>
    <col min="3074" max="3074" width="9.28515625" style="84" customWidth="1"/>
    <col min="3075" max="3075" width="9.85546875" style="84" customWidth="1"/>
    <col min="3076" max="3076" width="7.140625" style="84" customWidth="1"/>
    <col min="3077" max="3077" width="8.5703125" style="84" customWidth="1"/>
    <col min="3078" max="3078" width="8.85546875" style="84" customWidth="1"/>
    <col min="3079" max="3079" width="7.140625" style="84" customWidth="1"/>
    <col min="3080" max="3080" width="9" style="84" customWidth="1"/>
    <col min="3081" max="3081" width="8.7109375" style="84" customWidth="1"/>
    <col min="3082" max="3082" width="6.5703125" style="84" customWidth="1"/>
    <col min="3083" max="3083" width="8.140625" style="84" customWidth="1"/>
    <col min="3084" max="3084" width="7.5703125" style="84" customWidth="1"/>
    <col min="3085" max="3085" width="7" style="84" customWidth="1"/>
    <col min="3086" max="3087" width="8.7109375" style="84" customWidth="1"/>
    <col min="3088" max="3088" width="7.28515625" style="84" customWidth="1"/>
    <col min="3089" max="3089" width="8.140625" style="84" customWidth="1"/>
    <col min="3090" max="3090" width="8.7109375" style="84" customWidth="1"/>
    <col min="3091" max="3091" width="6.42578125" style="84" customWidth="1"/>
    <col min="3092" max="3093" width="9.28515625" style="84" customWidth="1"/>
    <col min="3094" max="3094" width="6.42578125" style="84" customWidth="1"/>
    <col min="3095" max="3096" width="9.5703125" style="84" customWidth="1"/>
    <col min="3097" max="3097" width="6.42578125" style="84" customWidth="1"/>
    <col min="3098" max="3099" width="9.5703125" style="84" customWidth="1"/>
    <col min="3100" max="3100" width="6.7109375" style="84" customWidth="1"/>
    <col min="3101" max="3103" width="9.140625" style="84"/>
    <col min="3104" max="3104" width="10.85546875" style="84" bestFit="1" customWidth="1"/>
    <col min="3105" max="3325" width="9.140625" style="84"/>
    <col min="3326" max="3326" width="18.7109375" style="84" customWidth="1"/>
    <col min="3327" max="3328" width="9.42578125" style="84" customWidth="1"/>
    <col min="3329" max="3329" width="7.7109375" style="84" customWidth="1"/>
    <col min="3330" max="3330" width="9.28515625" style="84" customWidth="1"/>
    <col min="3331" max="3331" width="9.85546875" style="84" customWidth="1"/>
    <col min="3332" max="3332" width="7.140625" style="84" customWidth="1"/>
    <col min="3333" max="3333" width="8.5703125" style="84" customWidth="1"/>
    <col min="3334" max="3334" width="8.85546875" style="84" customWidth="1"/>
    <col min="3335" max="3335" width="7.140625" style="84" customWidth="1"/>
    <col min="3336" max="3336" width="9" style="84" customWidth="1"/>
    <col min="3337" max="3337" width="8.7109375" style="84" customWidth="1"/>
    <col min="3338" max="3338" width="6.5703125" style="84" customWidth="1"/>
    <col min="3339" max="3339" width="8.140625" style="84" customWidth="1"/>
    <col min="3340" max="3340" width="7.5703125" style="84" customWidth="1"/>
    <col min="3341" max="3341" width="7" style="84" customWidth="1"/>
    <col min="3342" max="3343" width="8.7109375" style="84" customWidth="1"/>
    <col min="3344" max="3344" width="7.28515625" style="84" customWidth="1"/>
    <col min="3345" max="3345" width="8.140625" style="84" customWidth="1"/>
    <col min="3346" max="3346" width="8.7109375" style="84" customWidth="1"/>
    <col min="3347" max="3347" width="6.42578125" style="84" customWidth="1"/>
    <col min="3348" max="3349" width="9.28515625" style="84" customWidth="1"/>
    <col min="3350" max="3350" width="6.42578125" style="84" customWidth="1"/>
    <col min="3351" max="3352" width="9.5703125" style="84" customWidth="1"/>
    <col min="3353" max="3353" width="6.42578125" style="84" customWidth="1"/>
    <col min="3354" max="3355" width="9.5703125" style="84" customWidth="1"/>
    <col min="3356" max="3356" width="6.7109375" style="84" customWidth="1"/>
    <col min="3357" max="3359" width="9.140625" style="84"/>
    <col min="3360" max="3360" width="10.85546875" style="84" bestFit="1" customWidth="1"/>
    <col min="3361" max="3581" width="9.140625" style="84"/>
    <col min="3582" max="3582" width="18.7109375" style="84" customWidth="1"/>
    <col min="3583" max="3584" width="9.42578125" style="84" customWidth="1"/>
    <col min="3585" max="3585" width="7.7109375" style="84" customWidth="1"/>
    <col min="3586" max="3586" width="9.28515625" style="84" customWidth="1"/>
    <col min="3587" max="3587" width="9.85546875" style="84" customWidth="1"/>
    <col min="3588" max="3588" width="7.140625" style="84" customWidth="1"/>
    <col min="3589" max="3589" width="8.5703125" style="84" customWidth="1"/>
    <col min="3590" max="3590" width="8.85546875" style="84" customWidth="1"/>
    <col min="3591" max="3591" width="7.140625" style="84" customWidth="1"/>
    <col min="3592" max="3592" width="9" style="84" customWidth="1"/>
    <col min="3593" max="3593" width="8.7109375" style="84" customWidth="1"/>
    <col min="3594" max="3594" width="6.5703125" style="84" customWidth="1"/>
    <col min="3595" max="3595" width="8.140625" style="84" customWidth="1"/>
    <col min="3596" max="3596" width="7.5703125" style="84" customWidth="1"/>
    <col min="3597" max="3597" width="7" style="84" customWidth="1"/>
    <col min="3598" max="3599" width="8.7109375" style="84" customWidth="1"/>
    <col min="3600" max="3600" width="7.28515625" style="84" customWidth="1"/>
    <col min="3601" max="3601" width="8.140625" style="84" customWidth="1"/>
    <col min="3602" max="3602" width="8.7109375" style="84" customWidth="1"/>
    <col min="3603" max="3603" width="6.42578125" style="84" customWidth="1"/>
    <col min="3604" max="3605" width="9.28515625" style="84" customWidth="1"/>
    <col min="3606" max="3606" width="6.42578125" style="84" customWidth="1"/>
    <col min="3607" max="3608" width="9.5703125" style="84" customWidth="1"/>
    <col min="3609" max="3609" width="6.42578125" style="84" customWidth="1"/>
    <col min="3610" max="3611" width="9.5703125" style="84" customWidth="1"/>
    <col min="3612" max="3612" width="6.7109375" style="84" customWidth="1"/>
    <col min="3613" max="3615" width="9.140625" style="84"/>
    <col min="3616" max="3616" width="10.85546875" style="84" bestFit="1" customWidth="1"/>
    <col min="3617" max="3837" width="9.140625" style="84"/>
    <col min="3838" max="3838" width="18.7109375" style="84" customWidth="1"/>
    <col min="3839" max="3840" width="9.42578125" style="84" customWidth="1"/>
    <col min="3841" max="3841" width="7.7109375" style="84" customWidth="1"/>
    <col min="3842" max="3842" width="9.28515625" style="84" customWidth="1"/>
    <col min="3843" max="3843" width="9.85546875" style="84" customWidth="1"/>
    <col min="3844" max="3844" width="7.140625" style="84" customWidth="1"/>
    <col min="3845" max="3845" width="8.5703125" style="84" customWidth="1"/>
    <col min="3846" max="3846" width="8.85546875" style="84" customWidth="1"/>
    <col min="3847" max="3847" width="7.140625" style="84" customWidth="1"/>
    <col min="3848" max="3848" width="9" style="84" customWidth="1"/>
    <col min="3849" max="3849" width="8.7109375" style="84" customWidth="1"/>
    <col min="3850" max="3850" width="6.5703125" style="84" customWidth="1"/>
    <col min="3851" max="3851" width="8.140625" style="84" customWidth="1"/>
    <col min="3852" max="3852" width="7.5703125" style="84" customWidth="1"/>
    <col min="3853" max="3853" width="7" style="84" customWidth="1"/>
    <col min="3854" max="3855" width="8.7109375" style="84" customWidth="1"/>
    <col min="3856" max="3856" width="7.28515625" style="84" customWidth="1"/>
    <col min="3857" max="3857" width="8.140625" style="84" customWidth="1"/>
    <col min="3858" max="3858" width="8.7109375" style="84" customWidth="1"/>
    <col min="3859" max="3859" width="6.42578125" style="84" customWidth="1"/>
    <col min="3860" max="3861" width="9.28515625" style="84" customWidth="1"/>
    <col min="3862" max="3862" width="6.42578125" style="84" customWidth="1"/>
    <col min="3863" max="3864" width="9.5703125" style="84" customWidth="1"/>
    <col min="3865" max="3865" width="6.42578125" style="84" customWidth="1"/>
    <col min="3866" max="3867" width="9.5703125" style="84" customWidth="1"/>
    <col min="3868" max="3868" width="6.7109375" style="84" customWidth="1"/>
    <col min="3869" max="3871" width="9.140625" style="84"/>
    <col min="3872" max="3872" width="10.85546875" style="84" bestFit="1" customWidth="1"/>
    <col min="3873" max="4093" width="9.140625" style="84"/>
    <col min="4094" max="4094" width="18.7109375" style="84" customWidth="1"/>
    <col min="4095" max="4096" width="9.42578125" style="84" customWidth="1"/>
    <col min="4097" max="4097" width="7.7109375" style="84" customWidth="1"/>
    <col min="4098" max="4098" width="9.28515625" style="84" customWidth="1"/>
    <col min="4099" max="4099" width="9.85546875" style="84" customWidth="1"/>
    <col min="4100" max="4100" width="7.140625" style="84" customWidth="1"/>
    <col min="4101" max="4101" width="8.5703125" style="84" customWidth="1"/>
    <col min="4102" max="4102" width="8.85546875" style="84" customWidth="1"/>
    <col min="4103" max="4103" width="7.140625" style="84" customWidth="1"/>
    <col min="4104" max="4104" width="9" style="84" customWidth="1"/>
    <col min="4105" max="4105" width="8.7109375" style="84" customWidth="1"/>
    <col min="4106" max="4106" width="6.5703125" style="84" customWidth="1"/>
    <col min="4107" max="4107" width="8.140625" style="84" customWidth="1"/>
    <col min="4108" max="4108" width="7.5703125" style="84" customWidth="1"/>
    <col min="4109" max="4109" width="7" style="84" customWidth="1"/>
    <col min="4110" max="4111" width="8.7109375" style="84" customWidth="1"/>
    <col min="4112" max="4112" width="7.28515625" style="84" customWidth="1"/>
    <col min="4113" max="4113" width="8.140625" style="84" customWidth="1"/>
    <col min="4114" max="4114" width="8.7109375" style="84" customWidth="1"/>
    <col min="4115" max="4115" width="6.42578125" style="84" customWidth="1"/>
    <col min="4116" max="4117" width="9.28515625" style="84" customWidth="1"/>
    <col min="4118" max="4118" width="6.42578125" style="84" customWidth="1"/>
    <col min="4119" max="4120" width="9.5703125" style="84" customWidth="1"/>
    <col min="4121" max="4121" width="6.42578125" style="84" customWidth="1"/>
    <col min="4122" max="4123" width="9.5703125" style="84" customWidth="1"/>
    <col min="4124" max="4124" width="6.7109375" style="84" customWidth="1"/>
    <col min="4125" max="4127" width="9.140625" style="84"/>
    <col min="4128" max="4128" width="10.85546875" style="84" bestFit="1" customWidth="1"/>
    <col min="4129" max="4349" width="9.140625" style="84"/>
    <col min="4350" max="4350" width="18.7109375" style="84" customWidth="1"/>
    <col min="4351" max="4352" width="9.42578125" style="84" customWidth="1"/>
    <col min="4353" max="4353" width="7.7109375" style="84" customWidth="1"/>
    <col min="4354" max="4354" width="9.28515625" style="84" customWidth="1"/>
    <col min="4355" max="4355" width="9.85546875" style="84" customWidth="1"/>
    <col min="4356" max="4356" width="7.140625" style="84" customWidth="1"/>
    <col min="4357" max="4357" width="8.5703125" style="84" customWidth="1"/>
    <col min="4358" max="4358" width="8.85546875" style="84" customWidth="1"/>
    <col min="4359" max="4359" width="7.140625" style="84" customWidth="1"/>
    <col min="4360" max="4360" width="9" style="84" customWidth="1"/>
    <col min="4361" max="4361" width="8.7109375" style="84" customWidth="1"/>
    <col min="4362" max="4362" width="6.5703125" style="84" customWidth="1"/>
    <col min="4363" max="4363" width="8.140625" style="84" customWidth="1"/>
    <col min="4364" max="4364" width="7.5703125" style="84" customWidth="1"/>
    <col min="4365" max="4365" width="7" style="84" customWidth="1"/>
    <col min="4366" max="4367" width="8.7109375" style="84" customWidth="1"/>
    <col min="4368" max="4368" width="7.28515625" style="84" customWidth="1"/>
    <col min="4369" max="4369" width="8.140625" style="84" customWidth="1"/>
    <col min="4370" max="4370" width="8.7109375" style="84" customWidth="1"/>
    <col min="4371" max="4371" width="6.42578125" style="84" customWidth="1"/>
    <col min="4372" max="4373" width="9.28515625" style="84" customWidth="1"/>
    <col min="4374" max="4374" width="6.42578125" style="84" customWidth="1"/>
    <col min="4375" max="4376" width="9.5703125" style="84" customWidth="1"/>
    <col min="4377" max="4377" width="6.42578125" style="84" customWidth="1"/>
    <col min="4378" max="4379" width="9.5703125" style="84" customWidth="1"/>
    <col min="4380" max="4380" width="6.7109375" style="84" customWidth="1"/>
    <col min="4381" max="4383" width="9.140625" style="84"/>
    <col min="4384" max="4384" width="10.85546875" style="84" bestFit="1" customWidth="1"/>
    <col min="4385" max="4605" width="9.140625" style="84"/>
    <col min="4606" max="4606" width="18.7109375" style="84" customWidth="1"/>
    <col min="4607" max="4608" width="9.42578125" style="84" customWidth="1"/>
    <col min="4609" max="4609" width="7.7109375" style="84" customWidth="1"/>
    <col min="4610" max="4610" width="9.28515625" style="84" customWidth="1"/>
    <col min="4611" max="4611" width="9.85546875" style="84" customWidth="1"/>
    <col min="4612" max="4612" width="7.140625" style="84" customWidth="1"/>
    <col min="4613" max="4613" width="8.5703125" style="84" customWidth="1"/>
    <col min="4614" max="4614" width="8.85546875" style="84" customWidth="1"/>
    <col min="4615" max="4615" width="7.140625" style="84" customWidth="1"/>
    <col min="4616" max="4616" width="9" style="84" customWidth="1"/>
    <col min="4617" max="4617" width="8.7109375" style="84" customWidth="1"/>
    <col min="4618" max="4618" width="6.5703125" style="84" customWidth="1"/>
    <col min="4619" max="4619" width="8.140625" style="84" customWidth="1"/>
    <col min="4620" max="4620" width="7.5703125" style="84" customWidth="1"/>
    <col min="4621" max="4621" width="7" style="84" customWidth="1"/>
    <col min="4622" max="4623" width="8.7109375" style="84" customWidth="1"/>
    <col min="4624" max="4624" width="7.28515625" style="84" customWidth="1"/>
    <col min="4625" max="4625" width="8.140625" style="84" customWidth="1"/>
    <col min="4626" max="4626" width="8.7109375" style="84" customWidth="1"/>
    <col min="4627" max="4627" width="6.42578125" style="84" customWidth="1"/>
    <col min="4628" max="4629" width="9.28515625" style="84" customWidth="1"/>
    <col min="4630" max="4630" width="6.42578125" style="84" customWidth="1"/>
    <col min="4631" max="4632" width="9.5703125" style="84" customWidth="1"/>
    <col min="4633" max="4633" width="6.42578125" style="84" customWidth="1"/>
    <col min="4634" max="4635" width="9.5703125" style="84" customWidth="1"/>
    <col min="4636" max="4636" width="6.7109375" style="84" customWidth="1"/>
    <col min="4637" max="4639" width="9.140625" style="84"/>
    <col min="4640" max="4640" width="10.85546875" style="84" bestFit="1" customWidth="1"/>
    <col min="4641" max="4861" width="9.140625" style="84"/>
    <col min="4862" max="4862" width="18.7109375" style="84" customWidth="1"/>
    <col min="4863" max="4864" width="9.42578125" style="84" customWidth="1"/>
    <col min="4865" max="4865" width="7.7109375" style="84" customWidth="1"/>
    <col min="4866" max="4866" width="9.28515625" style="84" customWidth="1"/>
    <col min="4867" max="4867" width="9.85546875" style="84" customWidth="1"/>
    <col min="4868" max="4868" width="7.140625" style="84" customWidth="1"/>
    <col min="4869" max="4869" width="8.5703125" style="84" customWidth="1"/>
    <col min="4870" max="4870" width="8.85546875" style="84" customWidth="1"/>
    <col min="4871" max="4871" width="7.140625" style="84" customWidth="1"/>
    <col min="4872" max="4872" width="9" style="84" customWidth="1"/>
    <col min="4873" max="4873" width="8.7109375" style="84" customWidth="1"/>
    <col min="4874" max="4874" width="6.5703125" style="84" customWidth="1"/>
    <col min="4875" max="4875" width="8.140625" style="84" customWidth="1"/>
    <col min="4876" max="4876" width="7.5703125" style="84" customWidth="1"/>
    <col min="4877" max="4877" width="7" style="84" customWidth="1"/>
    <col min="4878" max="4879" width="8.7109375" style="84" customWidth="1"/>
    <col min="4880" max="4880" width="7.28515625" style="84" customWidth="1"/>
    <col min="4881" max="4881" width="8.140625" style="84" customWidth="1"/>
    <col min="4882" max="4882" width="8.7109375" style="84" customWidth="1"/>
    <col min="4883" max="4883" width="6.42578125" style="84" customWidth="1"/>
    <col min="4884" max="4885" width="9.28515625" style="84" customWidth="1"/>
    <col min="4886" max="4886" width="6.42578125" style="84" customWidth="1"/>
    <col min="4887" max="4888" width="9.5703125" style="84" customWidth="1"/>
    <col min="4889" max="4889" width="6.42578125" style="84" customWidth="1"/>
    <col min="4890" max="4891" width="9.5703125" style="84" customWidth="1"/>
    <col min="4892" max="4892" width="6.7109375" style="84" customWidth="1"/>
    <col min="4893" max="4895" width="9.140625" style="84"/>
    <col min="4896" max="4896" width="10.85546875" style="84" bestFit="1" customWidth="1"/>
    <col min="4897" max="5117" width="9.140625" style="84"/>
    <col min="5118" max="5118" width="18.7109375" style="84" customWidth="1"/>
    <col min="5119" max="5120" width="9.42578125" style="84" customWidth="1"/>
    <col min="5121" max="5121" width="7.7109375" style="84" customWidth="1"/>
    <col min="5122" max="5122" width="9.28515625" style="84" customWidth="1"/>
    <col min="5123" max="5123" width="9.85546875" style="84" customWidth="1"/>
    <col min="5124" max="5124" width="7.140625" style="84" customWidth="1"/>
    <col min="5125" max="5125" width="8.5703125" style="84" customWidth="1"/>
    <col min="5126" max="5126" width="8.85546875" style="84" customWidth="1"/>
    <col min="5127" max="5127" width="7.140625" style="84" customWidth="1"/>
    <col min="5128" max="5128" width="9" style="84" customWidth="1"/>
    <col min="5129" max="5129" width="8.7109375" style="84" customWidth="1"/>
    <col min="5130" max="5130" width="6.5703125" style="84" customWidth="1"/>
    <col min="5131" max="5131" width="8.140625" style="84" customWidth="1"/>
    <col min="5132" max="5132" width="7.5703125" style="84" customWidth="1"/>
    <col min="5133" max="5133" width="7" style="84" customWidth="1"/>
    <col min="5134" max="5135" width="8.7109375" style="84" customWidth="1"/>
    <col min="5136" max="5136" width="7.28515625" style="84" customWidth="1"/>
    <col min="5137" max="5137" width="8.140625" style="84" customWidth="1"/>
    <col min="5138" max="5138" width="8.7109375" style="84" customWidth="1"/>
    <col min="5139" max="5139" width="6.42578125" style="84" customWidth="1"/>
    <col min="5140" max="5141" width="9.28515625" style="84" customWidth="1"/>
    <col min="5142" max="5142" width="6.42578125" style="84" customWidth="1"/>
    <col min="5143" max="5144" width="9.5703125" style="84" customWidth="1"/>
    <col min="5145" max="5145" width="6.42578125" style="84" customWidth="1"/>
    <col min="5146" max="5147" width="9.5703125" style="84" customWidth="1"/>
    <col min="5148" max="5148" width="6.7109375" style="84" customWidth="1"/>
    <col min="5149" max="5151" width="9.140625" style="84"/>
    <col min="5152" max="5152" width="10.85546875" style="84" bestFit="1" customWidth="1"/>
    <col min="5153" max="5373" width="9.140625" style="84"/>
    <col min="5374" max="5374" width="18.7109375" style="84" customWidth="1"/>
    <col min="5375" max="5376" width="9.42578125" style="84" customWidth="1"/>
    <col min="5377" max="5377" width="7.7109375" style="84" customWidth="1"/>
    <col min="5378" max="5378" width="9.28515625" style="84" customWidth="1"/>
    <col min="5379" max="5379" width="9.85546875" style="84" customWidth="1"/>
    <col min="5380" max="5380" width="7.140625" style="84" customWidth="1"/>
    <col min="5381" max="5381" width="8.5703125" style="84" customWidth="1"/>
    <col min="5382" max="5382" width="8.85546875" style="84" customWidth="1"/>
    <col min="5383" max="5383" width="7.140625" style="84" customWidth="1"/>
    <col min="5384" max="5384" width="9" style="84" customWidth="1"/>
    <col min="5385" max="5385" width="8.7109375" style="84" customWidth="1"/>
    <col min="5386" max="5386" width="6.5703125" style="84" customWidth="1"/>
    <col min="5387" max="5387" width="8.140625" style="84" customWidth="1"/>
    <col min="5388" max="5388" width="7.5703125" style="84" customWidth="1"/>
    <col min="5389" max="5389" width="7" style="84" customWidth="1"/>
    <col min="5390" max="5391" width="8.7109375" style="84" customWidth="1"/>
    <col min="5392" max="5392" width="7.28515625" style="84" customWidth="1"/>
    <col min="5393" max="5393" width="8.140625" style="84" customWidth="1"/>
    <col min="5394" max="5394" width="8.7109375" style="84" customWidth="1"/>
    <col min="5395" max="5395" width="6.42578125" style="84" customWidth="1"/>
    <col min="5396" max="5397" width="9.28515625" style="84" customWidth="1"/>
    <col min="5398" max="5398" width="6.42578125" style="84" customWidth="1"/>
    <col min="5399" max="5400" width="9.5703125" style="84" customWidth="1"/>
    <col min="5401" max="5401" width="6.42578125" style="84" customWidth="1"/>
    <col min="5402" max="5403" width="9.5703125" style="84" customWidth="1"/>
    <col min="5404" max="5404" width="6.7109375" style="84" customWidth="1"/>
    <col min="5405" max="5407" width="9.140625" style="84"/>
    <col min="5408" max="5408" width="10.85546875" style="84" bestFit="1" customWidth="1"/>
    <col min="5409" max="5629" width="9.140625" style="84"/>
    <col min="5630" max="5630" width="18.7109375" style="84" customWidth="1"/>
    <col min="5631" max="5632" width="9.42578125" style="84" customWidth="1"/>
    <col min="5633" max="5633" width="7.7109375" style="84" customWidth="1"/>
    <col min="5634" max="5634" width="9.28515625" style="84" customWidth="1"/>
    <col min="5635" max="5635" width="9.85546875" style="84" customWidth="1"/>
    <col min="5636" max="5636" width="7.140625" style="84" customWidth="1"/>
    <col min="5637" max="5637" width="8.5703125" style="84" customWidth="1"/>
    <col min="5638" max="5638" width="8.85546875" style="84" customWidth="1"/>
    <col min="5639" max="5639" width="7.140625" style="84" customWidth="1"/>
    <col min="5640" max="5640" width="9" style="84" customWidth="1"/>
    <col min="5641" max="5641" width="8.7109375" style="84" customWidth="1"/>
    <col min="5642" max="5642" width="6.5703125" style="84" customWidth="1"/>
    <col min="5643" max="5643" width="8.140625" style="84" customWidth="1"/>
    <col min="5644" max="5644" width="7.5703125" style="84" customWidth="1"/>
    <col min="5645" max="5645" width="7" style="84" customWidth="1"/>
    <col min="5646" max="5647" width="8.7109375" style="84" customWidth="1"/>
    <col min="5648" max="5648" width="7.28515625" style="84" customWidth="1"/>
    <col min="5649" max="5649" width="8.140625" style="84" customWidth="1"/>
    <col min="5650" max="5650" width="8.7109375" style="84" customWidth="1"/>
    <col min="5651" max="5651" width="6.42578125" style="84" customWidth="1"/>
    <col min="5652" max="5653" width="9.28515625" style="84" customWidth="1"/>
    <col min="5654" max="5654" width="6.42578125" style="84" customWidth="1"/>
    <col min="5655" max="5656" width="9.5703125" style="84" customWidth="1"/>
    <col min="5657" max="5657" width="6.42578125" style="84" customWidth="1"/>
    <col min="5658" max="5659" width="9.5703125" style="84" customWidth="1"/>
    <col min="5660" max="5660" width="6.7109375" style="84" customWidth="1"/>
    <col min="5661" max="5663" width="9.140625" style="84"/>
    <col min="5664" max="5664" width="10.85546875" style="84" bestFit="1" customWidth="1"/>
    <col min="5665" max="5885" width="9.140625" style="84"/>
    <col min="5886" max="5886" width="18.7109375" style="84" customWidth="1"/>
    <col min="5887" max="5888" width="9.42578125" style="84" customWidth="1"/>
    <col min="5889" max="5889" width="7.7109375" style="84" customWidth="1"/>
    <col min="5890" max="5890" width="9.28515625" style="84" customWidth="1"/>
    <col min="5891" max="5891" width="9.85546875" style="84" customWidth="1"/>
    <col min="5892" max="5892" width="7.140625" style="84" customWidth="1"/>
    <col min="5893" max="5893" width="8.5703125" style="84" customWidth="1"/>
    <col min="5894" max="5894" width="8.85546875" style="84" customWidth="1"/>
    <col min="5895" max="5895" width="7.140625" style="84" customWidth="1"/>
    <col min="5896" max="5896" width="9" style="84" customWidth="1"/>
    <col min="5897" max="5897" width="8.7109375" style="84" customWidth="1"/>
    <col min="5898" max="5898" width="6.5703125" style="84" customWidth="1"/>
    <col min="5899" max="5899" width="8.140625" style="84" customWidth="1"/>
    <col min="5900" max="5900" width="7.5703125" style="84" customWidth="1"/>
    <col min="5901" max="5901" width="7" style="84" customWidth="1"/>
    <col min="5902" max="5903" width="8.7109375" style="84" customWidth="1"/>
    <col min="5904" max="5904" width="7.28515625" style="84" customWidth="1"/>
    <col min="5905" max="5905" width="8.140625" style="84" customWidth="1"/>
    <col min="5906" max="5906" width="8.7109375" style="84" customWidth="1"/>
    <col min="5907" max="5907" width="6.42578125" style="84" customWidth="1"/>
    <col min="5908" max="5909" width="9.28515625" style="84" customWidth="1"/>
    <col min="5910" max="5910" width="6.42578125" style="84" customWidth="1"/>
    <col min="5911" max="5912" width="9.5703125" style="84" customWidth="1"/>
    <col min="5913" max="5913" width="6.42578125" style="84" customWidth="1"/>
    <col min="5914" max="5915" width="9.5703125" style="84" customWidth="1"/>
    <col min="5916" max="5916" width="6.7109375" style="84" customWidth="1"/>
    <col min="5917" max="5919" width="9.140625" style="84"/>
    <col min="5920" max="5920" width="10.85546875" style="84" bestFit="1" customWidth="1"/>
    <col min="5921" max="6141" width="9.140625" style="84"/>
    <col min="6142" max="6142" width="18.7109375" style="84" customWidth="1"/>
    <col min="6143" max="6144" width="9.42578125" style="84" customWidth="1"/>
    <col min="6145" max="6145" width="7.7109375" style="84" customWidth="1"/>
    <col min="6146" max="6146" width="9.28515625" style="84" customWidth="1"/>
    <col min="6147" max="6147" width="9.85546875" style="84" customWidth="1"/>
    <col min="6148" max="6148" width="7.140625" style="84" customWidth="1"/>
    <col min="6149" max="6149" width="8.5703125" style="84" customWidth="1"/>
    <col min="6150" max="6150" width="8.85546875" style="84" customWidth="1"/>
    <col min="6151" max="6151" width="7.140625" style="84" customWidth="1"/>
    <col min="6152" max="6152" width="9" style="84" customWidth="1"/>
    <col min="6153" max="6153" width="8.7109375" style="84" customWidth="1"/>
    <col min="6154" max="6154" width="6.5703125" style="84" customWidth="1"/>
    <col min="6155" max="6155" width="8.140625" style="84" customWidth="1"/>
    <col min="6156" max="6156" width="7.5703125" style="84" customWidth="1"/>
    <col min="6157" max="6157" width="7" style="84" customWidth="1"/>
    <col min="6158" max="6159" width="8.7109375" style="84" customWidth="1"/>
    <col min="6160" max="6160" width="7.28515625" style="84" customWidth="1"/>
    <col min="6161" max="6161" width="8.140625" style="84" customWidth="1"/>
    <col min="6162" max="6162" width="8.7109375" style="84" customWidth="1"/>
    <col min="6163" max="6163" width="6.42578125" style="84" customWidth="1"/>
    <col min="6164" max="6165" width="9.28515625" style="84" customWidth="1"/>
    <col min="6166" max="6166" width="6.42578125" style="84" customWidth="1"/>
    <col min="6167" max="6168" width="9.5703125" style="84" customWidth="1"/>
    <col min="6169" max="6169" width="6.42578125" style="84" customWidth="1"/>
    <col min="6170" max="6171" width="9.5703125" style="84" customWidth="1"/>
    <col min="6172" max="6172" width="6.7109375" style="84" customWidth="1"/>
    <col min="6173" max="6175" width="9.140625" style="84"/>
    <col min="6176" max="6176" width="10.85546875" style="84" bestFit="1" customWidth="1"/>
    <col min="6177" max="6397" width="9.140625" style="84"/>
    <col min="6398" max="6398" width="18.7109375" style="84" customWidth="1"/>
    <col min="6399" max="6400" width="9.42578125" style="84" customWidth="1"/>
    <col min="6401" max="6401" width="7.7109375" style="84" customWidth="1"/>
    <col min="6402" max="6402" width="9.28515625" style="84" customWidth="1"/>
    <col min="6403" max="6403" width="9.85546875" style="84" customWidth="1"/>
    <col min="6404" max="6404" width="7.140625" style="84" customWidth="1"/>
    <col min="6405" max="6405" width="8.5703125" style="84" customWidth="1"/>
    <col min="6406" max="6406" width="8.85546875" style="84" customWidth="1"/>
    <col min="6407" max="6407" width="7.140625" style="84" customWidth="1"/>
    <col min="6408" max="6408" width="9" style="84" customWidth="1"/>
    <col min="6409" max="6409" width="8.7109375" style="84" customWidth="1"/>
    <col min="6410" max="6410" width="6.5703125" style="84" customWidth="1"/>
    <col min="6411" max="6411" width="8.140625" style="84" customWidth="1"/>
    <col min="6412" max="6412" width="7.5703125" style="84" customWidth="1"/>
    <col min="6413" max="6413" width="7" style="84" customWidth="1"/>
    <col min="6414" max="6415" width="8.7109375" style="84" customWidth="1"/>
    <col min="6416" max="6416" width="7.28515625" style="84" customWidth="1"/>
    <col min="6417" max="6417" width="8.140625" style="84" customWidth="1"/>
    <col min="6418" max="6418" width="8.7109375" style="84" customWidth="1"/>
    <col min="6419" max="6419" width="6.42578125" style="84" customWidth="1"/>
    <col min="6420" max="6421" width="9.28515625" style="84" customWidth="1"/>
    <col min="6422" max="6422" width="6.42578125" style="84" customWidth="1"/>
    <col min="6423" max="6424" width="9.5703125" style="84" customWidth="1"/>
    <col min="6425" max="6425" width="6.42578125" style="84" customWidth="1"/>
    <col min="6426" max="6427" width="9.5703125" style="84" customWidth="1"/>
    <col min="6428" max="6428" width="6.7109375" style="84" customWidth="1"/>
    <col min="6429" max="6431" width="9.140625" style="84"/>
    <col min="6432" max="6432" width="10.85546875" style="84" bestFit="1" customWidth="1"/>
    <col min="6433" max="6653" width="9.140625" style="84"/>
    <col min="6654" max="6654" width="18.7109375" style="84" customWidth="1"/>
    <col min="6655" max="6656" width="9.42578125" style="84" customWidth="1"/>
    <col min="6657" max="6657" width="7.7109375" style="84" customWidth="1"/>
    <col min="6658" max="6658" width="9.28515625" style="84" customWidth="1"/>
    <col min="6659" max="6659" width="9.85546875" style="84" customWidth="1"/>
    <col min="6660" max="6660" width="7.140625" style="84" customWidth="1"/>
    <col min="6661" max="6661" width="8.5703125" style="84" customWidth="1"/>
    <col min="6662" max="6662" width="8.85546875" style="84" customWidth="1"/>
    <col min="6663" max="6663" width="7.140625" style="84" customWidth="1"/>
    <col min="6664" max="6664" width="9" style="84" customWidth="1"/>
    <col min="6665" max="6665" width="8.7109375" style="84" customWidth="1"/>
    <col min="6666" max="6666" width="6.5703125" style="84" customWidth="1"/>
    <col min="6667" max="6667" width="8.140625" style="84" customWidth="1"/>
    <col min="6668" max="6668" width="7.5703125" style="84" customWidth="1"/>
    <col min="6669" max="6669" width="7" style="84" customWidth="1"/>
    <col min="6670" max="6671" width="8.7109375" style="84" customWidth="1"/>
    <col min="6672" max="6672" width="7.28515625" style="84" customWidth="1"/>
    <col min="6673" max="6673" width="8.140625" style="84" customWidth="1"/>
    <col min="6674" max="6674" width="8.7109375" style="84" customWidth="1"/>
    <col min="6675" max="6675" width="6.42578125" style="84" customWidth="1"/>
    <col min="6676" max="6677" width="9.28515625" style="84" customWidth="1"/>
    <col min="6678" max="6678" width="6.42578125" style="84" customWidth="1"/>
    <col min="6679" max="6680" width="9.5703125" style="84" customWidth="1"/>
    <col min="6681" max="6681" width="6.42578125" style="84" customWidth="1"/>
    <col min="6682" max="6683" width="9.5703125" style="84" customWidth="1"/>
    <col min="6684" max="6684" width="6.7109375" style="84" customWidth="1"/>
    <col min="6685" max="6687" width="9.140625" style="84"/>
    <col min="6688" max="6688" width="10.85546875" style="84" bestFit="1" customWidth="1"/>
    <col min="6689" max="6909" width="9.140625" style="84"/>
    <col min="6910" max="6910" width="18.7109375" style="84" customWidth="1"/>
    <col min="6911" max="6912" width="9.42578125" style="84" customWidth="1"/>
    <col min="6913" max="6913" width="7.7109375" style="84" customWidth="1"/>
    <col min="6914" max="6914" width="9.28515625" style="84" customWidth="1"/>
    <col min="6915" max="6915" width="9.85546875" style="84" customWidth="1"/>
    <col min="6916" max="6916" width="7.140625" style="84" customWidth="1"/>
    <col min="6917" max="6917" width="8.5703125" style="84" customWidth="1"/>
    <col min="6918" max="6918" width="8.85546875" style="84" customWidth="1"/>
    <col min="6919" max="6919" width="7.140625" style="84" customWidth="1"/>
    <col min="6920" max="6920" width="9" style="84" customWidth="1"/>
    <col min="6921" max="6921" width="8.7109375" style="84" customWidth="1"/>
    <col min="6922" max="6922" width="6.5703125" style="84" customWidth="1"/>
    <col min="6923" max="6923" width="8.140625" style="84" customWidth="1"/>
    <col min="6924" max="6924" width="7.5703125" style="84" customWidth="1"/>
    <col min="6925" max="6925" width="7" style="84" customWidth="1"/>
    <col min="6926" max="6927" width="8.7109375" style="84" customWidth="1"/>
    <col min="6928" max="6928" width="7.28515625" style="84" customWidth="1"/>
    <col min="6929" max="6929" width="8.140625" style="84" customWidth="1"/>
    <col min="6930" max="6930" width="8.7109375" style="84" customWidth="1"/>
    <col min="6931" max="6931" width="6.42578125" style="84" customWidth="1"/>
    <col min="6932" max="6933" width="9.28515625" style="84" customWidth="1"/>
    <col min="6934" max="6934" width="6.42578125" style="84" customWidth="1"/>
    <col min="6935" max="6936" width="9.5703125" style="84" customWidth="1"/>
    <col min="6937" max="6937" width="6.42578125" style="84" customWidth="1"/>
    <col min="6938" max="6939" width="9.5703125" style="84" customWidth="1"/>
    <col min="6940" max="6940" width="6.7109375" style="84" customWidth="1"/>
    <col min="6941" max="6943" width="9.140625" style="84"/>
    <col min="6944" max="6944" width="10.85546875" style="84" bestFit="1" customWidth="1"/>
    <col min="6945" max="7165" width="9.140625" style="84"/>
    <col min="7166" max="7166" width="18.7109375" style="84" customWidth="1"/>
    <col min="7167" max="7168" width="9.42578125" style="84" customWidth="1"/>
    <col min="7169" max="7169" width="7.7109375" style="84" customWidth="1"/>
    <col min="7170" max="7170" width="9.28515625" style="84" customWidth="1"/>
    <col min="7171" max="7171" width="9.85546875" style="84" customWidth="1"/>
    <col min="7172" max="7172" width="7.140625" style="84" customWidth="1"/>
    <col min="7173" max="7173" width="8.5703125" style="84" customWidth="1"/>
    <col min="7174" max="7174" width="8.85546875" style="84" customWidth="1"/>
    <col min="7175" max="7175" width="7.140625" style="84" customWidth="1"/>
    <col min="7176" max="7176" width="9" style="84" customWidth="1"/>
    <col min="7177" max="7177" width="8.7109375" style="84" customWidth="1"/>
    <col min="7178" max="7178" width="6.5703125" style="84" customWidth="1"/>
    <col min="7179" max="7179" width="8.140625" style="84" customWidth="1"/>
    <col min="7180" max="7180" width="7.5703125" style="84" customWidth="1"/>
    <col min="7181" max="7181" width="7" style="84" customWidth="1"/>
    <col min="7182" max="7183" width="8.7109375" style="84" customWidth="1"/>
    <col min="7184" max="7184" width="7.28515625" style="84" customWidth="1"/>
    <col min="7185" max="7185" width="8.140625" style="84" customWidth="1"/>
    <col min="7186" max="7186" width="8.7109375" style="84" customWidth="1"/>
    <col min="7187" max="7187" width="6.42578125" style="84" customWidth="1"/>
    <col min="7188" max="7189" width="9.28515625" style="84" customWidth="1"/>
    <col min="7190" max="7190" width="6.42578125" style="84" customWidth="1"/>
    <col min="7191" max="7192" width="9.5703125" style="84" customWidth="1"/>
    <col min="7193" max="7193" width="6.42578125" style="84" customWidth="1"/>
    <col min="7194" max="7195" width="9.5703125" style="84" customWidth="1"/>
    <col min="7196" max="7196" width="6.7109375" style="84" customWidth="1"/>
    <col min="7197" max="7199" width="9.140625" style="84"/>
    <col min="7200" max="7200" width="10.85546875" style="84" bestFit="1" customWidth="1"/>
    <col min="7201" max="7421" width="9.140625" style="84"/>
    <col min="7422" max="7422" width="18.7109375" style="84" customWidth="1"/>
    <col min="7423" max="7424" width="9.42578125" style="84" customWidth="1"/>
    <col min="7425" max="7425" width="7.7109375" style="84" customWidth="1"/>
    <col min="7426" max="7426" width="9.28515625" style="84" customWidth="1"/>
    <col min="7427" max="7427" width="9.85546875" style="84" customWidth="1"/>
    <col min="7428" max="7428" width="7.140625" style="84" customWidth="1"/>
    <col min="7429" max="7429" width="8.5703125" style="84" customWidth="1"/>
    <col min="7430" max="7430" width="8.85546875" style="84" customWidth="1"/>
    <col min="7431" max="7431" width="7.140625" style="84" customWidth="1"/>
    <col min="7432" max="7432" width="9" style="84" customWidth="1"/>
    <col min="7433" max="7433" width="8.7109375" style="84" customWidth="1"/>
    <col min="7434" max="7434" width="6.5703125" style="84" customWidth="1"/>
    <col min="7435" max="7435" width="8.140625" style="84" customWidth="1"/>
    <col min="7436" max="7436" width="7.5703125" style="84" customWidth="1"/>
    <col min="7437" max="7437" width="7" style="84" customWidth="1"/>
    <col min="7438" max="7439" width="8.7109375" style="84" customWidth="1"/>
    <col min="7440" max="7440" width="7.28515625" style="84" customWidth="1"/>
    <col min="7441" max="7441" width="8.140625" style="84" customWidth="1"/>
    <col min="7442" max="7442" width="8.7109375" style="84" customWidth="1"/>
    <col min="7443" max="7443" width="6.42578125" style="84" customWidth="1"/>
    <col min="7444" max="7445" width="9.28515625" style="84" customWidth="1"/>
    <col min="7446" max="7446" width="6.42578125" style="84" customWidth="1"/>
    <col min="7447" max="7448" width="9.5703125" style="84" customWidth="1"/>
    <col min="7449" max="7449" width="6.42578125" style="84" customWidth="1"/>
    <col min="7450" max="7451" width="9.5703125" style="84" customWidth="1"/>
    <col min="7452" max="7452" width="6.7109375" style="84" customWidth="1"/>
    <col min="7453" max="7455" width="9.140625" style="84"/>
    <col min="7456" max="7456" width="10.85546875" style="84" bestFit="1" customWidth="1"/>
    <col min="7457" max="7677" width="9.140625" style="84"/>
    <col min="7678" max="7678" width="18.7109375" style="84" customWidth="1"/>
    <col min="7679" max="7680" width="9.42578125" style="84" customWidth="1"/>
    <col min="7681" max="7681" width="7.7109375" style="84" customWidth="1"/>
    <col min="7682" max="7682" width="9.28515625" style="84" customWidth="1"/>
    <col min="7683" max="7683" width="9.85546875" style="84" customWidth="1"/>
    <col min="7684" max="7684" width="7.140625" style="84" customWidth="1"/>
    <col min="7685" max="7685" width="8.5703125" style="84" customWidth="1"/>
    <col min="7686" max="7686" width="8.85546875" style="84" customWidth="1"/>
    <col min="7687" max="7687" width="7.140625" style="84" customWidth="1"/>
    <col min="7688" max="7688" width="9" style="84" customWidth="1"/>
    <col min="7689" max="7689" width="8.7109375" style="84" customWidth="1"/>
    <col min="7690" max="7690" width="6.5703125" style="84" customWidth="1"/>
    <col min="7691" max="7691" width="8.140625" style="84" customWidth="1"/>
    <col min="7692" max="7692" width="7.5703125" style="84" customWidth="1"/>
    <col min="7693" max="7693" width="7" style="84" customWidth="1"/>
    <col min="7694" max="7695" width="8.7109375" style="84" customWidth="1"/>
    <col min="7696" max="7696" width="7.28515625" style="84" customWidth="1"/>
    <col min="7697" max="7697" width="8.140625" style="84" customWidth="1"/>
    <col min="7698" max="7698" width="8.7109375" style="84" customWidth="1"/>
    <col min="7699" max="7699" width="6.42578125" style="84" customWidth="1"/>
    <col min="7700" max="7701" width="9.28515625" style="84" customWidth="1"/>
    <col min="7702" max="7702" width="6.42578125" style="84" customWidth="1"/>
    <col min="7703" max="7704" width="9.5703125" style="84" customWidth="1"/>
    <col min="7705" max="7705" width="6.42578125" style="84" customWidth="1"/>
    <col min="7706" max="7707" width="9.5703125" style="84" customWidth="1"/>
    <col min="7708" max="7708" width="6.7109375" style="84" customWidth="1"/>
    <col min="7709" max="7711" width="9.140625" style="84"/>
    <col min="7712" max="7712" width="10.85546875" style="84" bestFit="1" customWidth="1"/>
    <col min="7713" max="7933" width="9.140625" style="84"/>
    <col min="7934" max="7934" width="18.7109375" style="84" customWidth="1"/>
    <col min="7935" max="7936" width="9.42578125" style="84" customWidth="1"/>
    <col min="7937" max="7937" width="7.7109375" style="84" customWidth="1"/>
    <col min="7938" max="7938" width="9.28515625" style="84" customWidth="1"/>
    <col min="7939" max="7939" width="9.85546875" style="84" customWidth="1"/>
    <col min="7940" max="7940" width="7.140625" style="84" customWidth="1"/>
    <col min="7941" max="7941" width="8.5703125" style="84" customWidth="1"/>
    <col min="7942" max="7942" width="8.85546875" style="84" customWidth="1"/>
    <col min="7943" max="7943" width="7.140625" style="84" customWidth="1"/>
    <col min="7944" max="7944" width="9" style="84" customWidth="1"/>
    <col min="7945" max="7945" width="8.7109375" style="84" customWidth="1"/>
    <col min="7946" max="7946" width="6.5703125" style="84" customWidth="1"/>
    <col min="7947" max="7947" width="8.140625" style="84" customWidth="1"/>
    <col min="7948" max="7948" width="7.5703125" style="84" customWidth="1"/>
    <col min="7949" max="7949" width="7" style="84" customWidth="1"/>
    <col min="7950" max="7951" width="8.7109375" style="84" customWidth="1"/>
    <col min="7952" max="7952" width="7.28515625" style="84" customWidth="1"/>
    <col min="7953" max="7953" width="8.140625" style="84" customWidth="1"/>
    <col min="7954" max="7954" width="8.7109375" style="84" customWidth="1"/>
    <col min="7955" max="7955" width="6.42578125" style="84" customWidth="1"/>
    <col min="7956" max="7957" width="9.28515625" style="84" customWidth="1"/>
    <col min="7958" max="7958" width="6.42578125" style="84" customWidth="1"/>
    <col min="7959" max="7960" width="9.5703125" style="84" customWidth="1"/>
    <col min="7961" max="7961" width="6.42578125" style="84" customWidth="1"/>
    <col min="7962" max="7963" width="9.5703125" style="84" customWidth="1"/>
    <col min="7964" max="7964" width="6.7109375" style="84" customWidth="1"/>
    <col min="7965" max="7967" width="9.140625" style="84"/>
    <col min="7968" max="7968" width="10.85546875" style="84" bestFit="1" customWidth="1"/>
    <col min="7969" max="8189" width="9.140625" style="84"/>
    <col min="8190" max="8190" width="18.7109375" style="84" customWidth="1"/>
    <col min="8191" max="8192" width="9.42578125" style="84" customWidth="1"/>
    <col min="8193" max="8193" width="7.7109375" style="84" customWidth="1"/>
    <col min="8194" max="8194" width="9.28515625" style="84" customWidth="1"/>
    <col min="8195" max="8195" width="9.85546875" style="84" customWidth="1"/>
    <col min="8196" max="8196" width="7.140625" style="84" customWidth="1"/>
    <col min="8197" max="8197" width="8.5703125" style="84" customWidth="1"/>
    <col min="8198" max="8198" width="8.85546875" style="84" customWidth="1"/>
    <col min="8199" max="8199" width="7.140625" style="84" customWidth="1"/>
    <col min="8200" max="8200" width="9" style="84" customWidth="1"/>
    <col min="8201" max="8201" width="8.7109375" style="84" customWidth="1"/>
    <col min="8202" max="8202" width="6.5703125" style="84" customWidth="1"/>
    <col min="8203" max="8203" width="8.140625" style="84" customWidth="1"/>
    <col min="8204" max="8204" width="7.5703125" style="84" customWidth="1"/>
    <col min="8205" max="8205" width="7" style="84" customWidth="1"/>
    <col min="8206" max="8207" width="8.7109375" style="84" customWidth="1"/>
    <col min="8208" max="8208" width="7.28515625" style="84" customWidth="1"/>
    <col min="8209" max="8209" width="8.140625" style="84" customWidth="1"/>
    <col min="8210" max="8210" width="8.7109375" style="84" customWidth="1"/>
    <col min="8211" max="8211" width="6.42578125" style="84" customWidth="1"/>
    <col min="8212" max="8213" width="9.28515625" style="84" customWidth="1"/>
    <col min="8214" max="8214" width="6.42578125" style="84" customWidth="1"/>
    <col min="8215" max="8216" width="9.5703125" style="84" customWidth="1"/>
    <col min="8217" max="8217" width="6.42578125" style="84" customWidth="1"/>
    <col min="8218" max="8219" width="9.5703125" style="84" customWidth="1"/>
    <col min="8220" max="8220" width="6.7109375" style="84" customWidth="1"/>
    <col min="8221" max="8223" width="9.140625" style="84"/>
    <col min="8224" max="8224" width="10.85546875" style="84" bestFit="1" customWidth="1"/>
    <col min="8225" max="8445" width="9.140625" style="84"/>
    <col min="8446" max="8446" width="18.7109375" style="84" customWidth="1"/>
    <col min="8447" max="8448" width="9.42578125" style="84" customWidth="1"/>
    <col min="8449" max="8449" width="7.7109375" style="84" customWidth="1"/>
    <col min="8450" max="8450" width="9.28515625" style="84" customWidth="1"/>
    <col min="8451" max="8451" width="9.85546875" style="84" customWidth="1"/>
    <col min="8452" max="8452" width="7.140625" style="84" customWidth="1"/>
    <col min="8453" max="8453" width="8.5703125" style="84" customWidth="1"/>
    <col min="8454" max="8454" width="8.85546875" style="84" customWidth="1"/>
    <col min="8455" max="8455" width="7.140625" style="84" customWidth="1"/>
    <col min="8456" max="8456" width="9" style="84" customWidth="1"/>
    <col min="8457" max="8457" width="8.7109375" style="84" customWidth="1"/>
    <col min="8458" max="8458" width="6.5703125" style="84" customWidth="1"/>
    <col min="8459" max="8459" width="8.140625" style="84" customWidth="1"/>
    <col min="8460" max="8460" width="7.5703125" style="84" customWidth="1"/>
    <col min="8461" max="8461" width="7" style="84" customWidth="1"/>
    <col min="8462" max="8463" width="8.7109375" style="84" customWidth="1"/>
    <col min="8464" max="8464" width="7.28515625" style="84" customWidth="1"/>
    <col min="8465" max="8465" width="8.140625" style="84" customWidth="1"/>
    <col min="8466" max="8466" width="8.7109375" style="84" customWidth="1"/>
    <col min="8467" max="8467" width="6.42578125" style="84" customWidth="1"/>
    <col min="8468" max="8469" width="9.28515625" style="84" customWidth="1"/>
    <col min="8470" max="8470" width="6.42578125" style="84" customWidth="1"/>
    <col min="8471" max="8472" width="9.5703125" style="84" customWidth="1"/>
    <col min="8473" max="8473" width="6.42578125" style="84" customWidth="1"/>
    <col min="8474" max="8475" width="9.5703125" style="84" customWidth="1"/>
    <col min="8476" max="8476" width="6.7109375" style="84" customWidth="1"/>
    <col min="8477" max="8479" width="9.140625" style="84"/>
    <col min="8480" max="8480" width="10.85546875" style="84" bestFit="1" customWidth="1"/>
    <col min="8481" max="8701" width="9.140625" style="84"/>
    <col min="8702" max="8702" width="18.7109375" style="84" customWidth="1"/>
    <col min="8703" max="8704" width="9.42578125" style="84" customWidth="1"/>
    <col min="8705" max="8705" width="7.7109375" style="84" customWidth="1"/>
    <col min="8706" max="8706" width="9.28515625" style="84" customWidth="1"/>
    <col min="8707" max="8707" width="9.85546875" style="84" customWidth="1"/>
    <col min="8708" max="8708" width="7.140625" style="84" customWidth="1"/>
    <col min="8709" max="8709" width="8.5703125" style="84" customWidth="1"/>
    <col min="8710" max="8710" width="8.85546875" style="84" customWidth="1"/>
    <col min="8711" max="8711" width="7.140625" style="84" customWidth="1"/>
    <col min="8712" max="8712" width="9" style="84" customWidth="1"/>
    <col min="8713" max="8713" width="8.7109375" style="84" customWidth="1"/>
    <col min="8714" max="8714" width="6.5703125" style="84" customWidth="1"/>
    <col min="8715" max="8715" width="8.140625" style="84" customWidth="1"/>
    <col min="8716" max="8716" width="7.5703125" style="84" customWidth="1"/>
    <col min="8717" max="8717" width="7" style="84" customWidth="1"/>
    <col min="8718" max="8719" width="8.7109375" style="84" customWidth="1"/>
    <col min="8720" max="8720" width="7.28515625" style="84" customWidth="1"/>
    <col min="8721" max="8721" width="8.140625" style="84" customWidth="1"/>
    <col min="8722" max="8722" width="8.7109375" style="84" customWidth="1"/>
    <col min="8723" max="8723" width="6.42578125" style="84" customWidth="1"/>
    <col min="8724" max="8725" width="9.28515625" style="84" customWidth="1"/>
    <col min="8726" max="8726" width="6.42578125" style="84" customWidth="1"/>
    <col min="8727" max="8728" width="9.5703125" style="84" customWidth="1"/>
    <col min="8729" max="8729" width="6.42578125" style="84" customWidth="1"/>
    <col min="8730" max="8731" width="9.5703125" style="84" customWidth="1"/>
    <col min="8732" max="8732" width="6.7109375" style="84" customWidth="1"/>
    <col min="8733" max="8735" width="9.140625" style="84"/>
    <col min="8736" max="8736" width="10.85546875" style="84" bestFit="1" customWidth="1"/>
    <col min="8737" max="8957" width="9.140625" style="84"/>
    <col min="8958" max="8958" width="18.7109375" style="84" customWidth="1"/>
    <col min="8959" max="8960" width="9.42578125" style="84" customWidth="1"/>
    <col min="8961" max="8961" width="7.7109375" style="84" customWidth="1"/>
    <col min="8962" max="8962" width="9.28515625" style="84" customWidth="1"/>
    <col min="8963" max="8963" width="9.85546875" style="84" customWidth="1"/>
    <col min="8964" max="8964" width="7.140625" style="84" customWidth="1"/>
    <col min="8965" max="8965" width="8.5703125" style="84" customWidth="1"/>
    <col min="8966" max="8966" width="8.85546875" style="84" customWidth="1"/>
    <col min="8967" max="8967" width="7.140625" style="84" customWidth="1"/>
    <col min="8968" max="8968" width="9" style="84" customWidth="1"/>
    <col min="8969" max="8969" width="8.7109375" style="84" customWidth="1"/>
    <col min="8970" max="8970" width="6.5703125" style="84" customWidth="1"/>
    <col min="8971" max="8971" width="8.140625" style="84" customWidth="1"/>
    <col min="8972" max="8972" width="7.5703125" style="84" customWidth="1"/>
    <col min="8973" max="8973" width="7" style="84" customWidth="1"/>
    <col min="8974" max="8975" width="8.7109375" style="84" customWidth="1"/>
    <col min="8976" max="8976" width="7.28515625" style="84" customWidth="1"/>
    <col min="8977" max="8977" width="8.140625" style="84" customWidth="1"/>
    <col min="8978" max="8978" width="8.7109375" style="84" customWidth="1"/>
    <col min="8979" max="8979" width="6.42578125" style="84" customWidth="1"/>
    <col min="8980" max="8981" width="9.28515625" style="84" customWidth="1"/>
    <col min="8982" max="8982" width="6.42578125" style="84" customWidth="1"/>
    <col min="8983" max="8984" width="9.5703125" style="84" customWidth="1"/>
    <col min="8985" max="8985" width="6.42578125" style="84" customWidth="1"/>
    <col min="8986" max="8987" width="9.5703125" style="84" customWidth="1"/>
    <col min="8988" max="8988" width="6.7109375" style="84" customWidth="1"/>
    <col min="8989" max="8991" width="9.140625" style="84"/>
    <col min="8992" max="8992" width="10.85546875" style="84" bestFit="1" customWidth="1"/>
    <col min="8993" max="9213" width="9.140625" style="84"/>
    <col min="9214" max="9214" width="18.7109375" style="84" customWidth="1"/>
    <col min="9215" max="9216" width="9.42578125" style="84" customWidth="1"/>
    <col min="9217" max="9217" width="7.7109375" style="84" customWidth="1"/>
    <col min="9218" max="9218" width="9.28515625" style="84" customWidth="1"/>
    <col min="9219" max="9219" width="9.85546875" style="84" customWidth="1"/>
    <col min="9220" max="9220" width="7.140625" style="84" customWidth="1"/>
    <col min="9221" max="9221" width="8.5703125" style="84" customWidth="1"/>
    <col min="9222" max="9222" width="8.85546875" style="84" customWidth="1"/>
    <col min="9223" max="9223" width="7.140625" style="84" customWidth="1"/>
    <col min="9224" max="9224" width="9" style="84" customWidth="1"/>
    <col min="9225" max="9225" width="8.7109375" style="84" customWidth="1"/>
    <col min="9226" max="9226" width="6.5703125" style="84" customWidth="1"/>
    <col min="9227" max="9227" width="8.140625" style="84" customWidth="1"/>
    <col min="9228" max="9228" width="7.5703125" style="84" customWidth="1"/>
    <col min="9229" max="9229" width="7" style="84" customWidth="1"/>
    <col min="9230" max="9231" width="8.7109375" style="84" customWidth="1"/>
    <col min="9232" max="9232" width="7.28515625" style="84" customWidth="1"/>
    <col min="9233" max="9233" width="8.140625" style="84" customWidth="1"/>
    <col min="9234" max="9234" width="8.7109375" style="84" customWidth="1"/>
    <col min="9235" max="9235" width="6.42578125" style="84" customWidth="1"/>
    <col min="9236" max="9237" width="9.28515625" style="84" customWidth="1"/>
    <col min="9238" max="9238" width="6.42578125" style="84" customWidth="1"/>
    <col min="9239" max="9240" width="9.5703125" style="84" customWidth="1"/>
    <col min="9241" max="9241" width="6.42578125" style="84" customWidth="1"/>
    <col min="9242" max="9243" width="9.5703125" style="84" customWidth="1"/>
    <col min="9244" max="9244" width="6.7109375" style="84" customWidth="1"/>
    <col min="9245" max="9247" width="9.140625" style="84"/>
    <col min="9248" max="9248" width="10.85546875" style="84" bestFit="1" customWidth="1"/>
    <col min="9249" max="9469" width="9.140625" style="84"/>
    <col min="9470" max="9470" width="18.7109375" style="84" customWidth="1"/>
    <col min="9471" max="9472" width="9.42578125" style="84" customWidth="1"/>
    <col min="9473" max="9473" width="7.7109375" style="84" customWidth="1"/>
    <col min="9474" max="9474" width="9.28515625" style="84" customWidth="1"/>
    <col min="9475" max="9475" width="9.85546875" style="84" customWidth="1"/>
    <col min="9476" max="9476" width="7.140625" style="84" customWidth="1"/>
    <col min="9477" max="9477" width="8.5703125" style="84" customWidth="1"/>
    <col min="9478" max="9478" width="8.85546875" style="84" customWidth="1"/>
    <col min="9479" max="9479" width="7.140625" style="84" customWidth="1"/>
    <col min="9480" max="9480" width="9" style="84" customWidth="1"/>
    <col min="9481" max="9481" width="8.7109375" style="84" customWidth="1"/>
    <col min="9482" max="9482" width="6.5703125" style="84" customWidth="1"/>
    <col min="9483" max="9483" width="8.140625" style="84" customWidth="1"/>
    <col min="9484" max="9484" width="7.5703125" style="84" customWidth="1"/>
    <col min="9485" max="9485" width="7" style="84" customWidth="1"/>
    <col min="9486" max="9487" width="8.7109375" style="84" customWidth="1"/>
    <col min="9488" max="9488" width="7.28515625" style="84" customWidth="1"/>
    <col min="9489" max="9489" width="8.140625" style="84" customWidth="1"/>
    <col min="9490" max="9490" width="8.7109375" style="84" customWidth="1"/>
    <col min="9491" max="9491" width="6.42578125" style="84" customWidth="1"/>
    <col min="9492" max="9493" width="9.28515625" style="84" customWidth="1"/>
    <col min="9494" max="9494" width="6.42578125" style="84" customWidth="1"/>
    <col min="9495" max="9496" width="9.5703125" style="84" customWidth="1"/>
    <col min="9497" max="9497" width="6.42578125" style="84" customWidth="1"/>
    <col min="9498" max="9499" width="9.5703125" style="84" customWidth="1"/>
    <col min="9500" max="9500" width="6.7109375" style="84" customWidth="1"/>
    <col min="9501" max="9503" width="9.140625" style="84"/>
    <col min="9504" max="9504" width="10.85546875" style="84" bestFit="1" customWidth="1"/>
    <col min="9505" max="9725" width="9.140625" style="84"/>
    <col min="9726" max="9726" width="18.7109375" style="84" customWidth="1"/>
    <col min="9727" max="9728" width="9.42578125" style="84" customWidth="1"/>
    <col min="9729" max="9729" width="7.7109375" style="84" customWidth="1"/>
    <col min="9730" max="9730" width="9.28515625" style="84" customWidth="1"/>
    <col min="9731" max="9731" width="9.85546875" style="84" customWidth="1"/>
    <col min="9732" max="9732" width="7.140625" style="84" customWidth="1"/>
    <col min="9733" max="9733" width="8.5703125" style="84" customWidth="1"/>
    <col min="9734" max="9734" width="8.85546875" style="84" customWidth="1"/>
    <col min="9735" max="9735" width="7.140625" style="84" customWidth="1"/>
    <col min="9736" max="9736" width="9" style="84" customWidth="1"/>
    <col min="9737" max="9737" width="8.7109375" style="84" customWidth="1"/>
    <col min="9738" max="9738" width="6.5703125" style="84" customWidth="1"/>
    <col min="9739" max="9739" width="8.140625" style="84" customWidth="1"/>
    <col min="9740" max="9740" width="7.5703125" style="84" customWidth="1"/>
    <col min="9741" max="9741" width="7" style="84" customWidth="1"/>
    <col min="9742" max="9743" width="8.7109375" style="84" customWidth="1"/>
    <col min="9744" max="9744" width="7.28515625" style="84" customWidth="1"/>
    <col min="9745" max="9745" width="8.140625" style="84" customWidth="1"/>
    <col min="9746" max="9746" width="8.7109375" style="84" customWidth="1"/>
    <col min="9747" max="9747" width="6.42578125" style="84" customWidth="1"/>
    <col min="9748" max="9749" width="9.28515625" style="84" customWidth="1"/>
    <col min="9750" max="9750" width="6.42578125" style="84" customWidth="1"/>
    <col min="9751" max="9752" width="9.5703125" style="84" customWidth="1"/>
    <col min="9753" max="9753" width="6.42578125" style="84" customWidth="1"/>
    <col min="9754" max="9755" width="9.5703125" style="84" customWidth="1"/>
    <col min="9756" max="9756" width="6.7109375" style="84" customWidth="1"/>
    <col min="9757" max="9759" width="9.140625" style="84"/>
    <col min="9760" max="9760" width="10.85546875" style="84" bestFit="1" customWidth="1"/>
    <col min="9761" max="9981" width="9.140625" style="84"/>
    <col min="9982" max="9982" width="18.7109375" style="84" customWidth="1"/>
    <col min="9983" max="9984" width="9.42578125" style="84" customWidth="1"/>
    <col min="9985" max="9985" width="7.7109375" style="84" customWidth="1"/>
    <col min="9986" max="9986" width="9.28515625" style="84" customWidth="1"/>
    <col min="9987" max="9987" width="9.85546875" style="84" customWidth="1"/>
    <col min="9988" max="9988" width="7.140625" style="84" customWidth="1"/>
    <col min="9989" max="9989" width="8.5703125" style="84" customWidth="1"/>
    <col min="9990" max="9990" width="8.85546875" style="84" customWidth="1"/>
    <col min="9991" max="9991" width="7.140625" style="84" customWidth="1"/>
    <col min="9992" max="9992" width="9" style="84" customWidth="1"/>
    <col min="9993" max="9993" width="8.7109375" style="84" customWidth="1"/>
    <col min="9994" max="9994" width="6.5703125" style="84" customWidth="1"/>
    <col min="9995" max="9995" width="8.140625" style="84" customWidth="1"/>
    <col min="9996" max="9996" width="7.5703125" style="84" customWidth="1"/>
    <col min="9997" max="9997" width="7" style="84" customWidth="1"/>
    <col min="9998" max="9999" width="8.7109375" style="84" customWidth="1"/>
    <col min="10000" max="10000" width="7.28515625" style="84" customWidth="1"/>
    <col min="10001" max="10001" width="8.140625" style="84" customWidth="1"/>
    <col min="10002" max="10002" width="8.7109375" style="84" customWidth="1"/>
    <col min="10003" max="10003" width="6.42578125" style="84" customWidth="1"/>
    <col min="10004" max="10005" width="9.28515625" style="84" customWidth="1"/>
    <col min="10006" max="10006" width="6.42578125" style="84" customWidth="1"/>
    <col min="10007" max="10008" width="9.5703125" style="84" customWidth="1"/>
    <col min="10009" max="10009" width="6.42578125" style="84" customWidth="1"/>
    <col min="10010" max="10011" width="9.5703125" style="84" customWidth="1"/>
    <col min="10012" max="10012" width="6.7109375" style="84" customWidth="1"/>
    <col min="10013" max="10015" width="9.140625" style="84"/>
    <col min="10016" max="10016" width="10.85546875" style="84" bestFit="1" customWidth="1"/>
    <col min="10017" max="10237" width="9.140625" style="84"/>
    <col min="10238" max="10238" width="18.7109375" style="84" customWidth="1"/>
    <col min="10239" max="10240" width="9.42578125" style="84" customWidth="1"/>
    <col min="10241" max="10241" width="7.7109375" style="84" customWidth="1"/>
    <col min="10242" max="10242" width="9.28515625" style="84" customWidth="1"/>
    <col min="10243" max="10243" width="9.85546875" style="84" customWidth="1"/>
    <col min="10244" max="10244" width="7.140625" style="84" customWidth="1"/>
    <col min="10245" max="10245" width="8.5703125" style="84" customWidth="1"/>
    <col min="10246" max="10246" width="8.85546875" style="84" customWidth="1"/>
    <col min="10247" max="10247" width="7.140625" style="84" customWidth="1"/>
    <col min="10248" max="10248" width="9" style="84" customWidth="1"/>
    <col min="10249" max="10249" width="8.7109375" style="84" customWidth="1"/>
    <col min="10250" max="10250" width="6.5703125" style="84" customWidth="1"/>
    <col min="10251" max="10251" width="8.140625" style="84" customWidth="1"/>
    <col min="10252" max="10252" width="7.5703125" style="84" customWidth="1"/>
    <col min="10253" max="10253" width="7" style="84" customWidth="1"/>
    <col min="10254" max="10255" width="8.7109375" style="84" customWidth="1"/>
    <col min="10256" max="10256" width="7.28515625" style="84" customWidth="1"/>
    <col min="10257" max="10257" width="8.140625" style="84" customWidth="1"/>
    <col min="10258" max="10258" width="8.7109375" style="84" customWidth="1"/>
    <col min="10259" max="10259" width="6.42578125" style="84" customWidth="1"/>
    <col min="10260" max="10261" width="9.28515625" style="84" customWidth="1"/>
    <col min="10262" max="10262" width="6.42578125" style="84" customWidth="1"/>
    <col min="10263" max="10264" width="9.5703125" style="84" customWidth="1"/>
    <col min="10265" max="10265" width="6.42578125" style="84" customWidth="1"/>
    <col min="10266" max="10267" width="9.5703125" style="84" customWidth="1"/>
    <col min="10268" max="10268" width="6.7109375" style="84" customWidth="1"/>
    <col min="10269" max="10271" width="9.140625" style="84"/>
    <col min="10272" max="10272" width="10.85546875" style="84" bestFit="1" customWidth="1"/>
    <col min="10273" max="10493" width="9.140625" style="84"/>
    <col min="10494" max="10494" width="18.7109375" style="84" customWidth="1"/>
    <col min="10495" max="10496" width="9.42578125" style="84" customWidth="1"/>
    <col min="10497" max="10497" width="7.7109375" style="84" customWidth="1"/>
    <col min="10498" max="10498" width="9.28515625" style="84" customWidth="1"/>
    <col min="10499" max="10499" width="9.85546875" style="84" customWidth="1"/>
    <col min="10500" max="10500" width="7.140625" style="84" customWidth="1"/>
    <col min="10501" max="10501" width="8.5703125" style="84" customWidth="1"/>
    <col min="10502" max="10502" width="8.85546875" style="84" customWidth="1"/>
    <col min="10503" max="10503" width="7.140625" style="84" customWidth="1"/>
    <col min="10504" max="10504" width="9" style="84" customWidth="1"/>
    <col min="10505" max="10505" width="8.7109375" style="84" customWidth="1"/>
    <col min="10506" max="10506" width="6.5703125" style="84" customWidth="1"/>
    <col min="10507" max="10507" width="8.140625" style="84" customWidth="1"/>
    <col min="10508" max="10508" width="7.5703125" style="84" customWidth="1"/>
    <col min="10509" max="10509" width="7" style="84" customWidth="1"/>
    <col min="10510" max="10511" width="8.7109375" style="84" customWidth="1"/>
    <col min="10512" max="10512" width="7.28515625" style="84" customWidth="1"/>
    <col min="10513" max="10513" width="8.140625" style="84" customWidth="1"/>
    <col min="10514" max="10514" width="8.7109375" style="84" customWidth="1"/>
    <col min="10515" max="10515" width="6.42578125" style="84" customWidth="1"/>
    <col min="10516" max="10517" width="9.28515625" style="84" customWidth="1"/>
    <col min="10518" max="10518" width="6.42578125" style="84" customWidth="1"/>
    <col min="10519" max="10520" width="9.5703125" style="84" customWidth="1"/>
    <col min="10521" max="10521" width="6.42578125" style="84" customWidth="1"/>
    <col min="10522" max="10523" width="9.5703125" style="84" customWidth="1"/>
    <col min="10524" max="10524" width="6.7109375" style="84" customWidth="1"/>
    <col min="10525" max="10527" width="9.140625" style="84"/>
    <col min="10528" max="10528" width="10.85546875" style="84" bestFit="1" customWidth="1"/>
    <col min="10529" max="10749" width="9.140625" style="84"/>
    <col min="10750" max="10750" width="18.7109375" style="84" customWidth="1"/>
    <col min="10751" max="10752" width="9.42578125" style="84" customWidth="1"/>
    <col min="10753" max="10753" width="7.7109375" style="84" customWidth="1"/>
    <col min="10754" max="10754" width="9.28515625" style="84" customWidth="1"/>
    <col min="10755" max="10755" width="9.85546875" style="84" customWidth="1"/>
    <col min="10756" max="10756" width="7.140625" style="84" customWidth="1"/>
    <col min="10757" max="10757" width="8.5703125" style="84" customWidth="1"/>
    <col min="10758" max="10758" width="8.85546875" style="84" customWidth="1"/>
    <col min="10759" max="10759" width="7.140625" style="84" customWidth="1"/>
    <col min="10760" max="10760" width="9" style="84" customWidth="1"/>
    <col min="10761" max="10761" width="8.7109375" style="84" customWidth="1"/>
    <col min="10762" max="10762" width="6.5703125" style="84" customWidth="1"/>
    <col min="10763" max="10763" width="8.140625" style="84" customWidth="1"/>
    <col min="10764" max="10764" width="7.5703125" style="84" customWidth="1"/>
    <col min="10765" max="10765" width="7" style="84" customWidth="1"/>
    <col min="10766" max="10767" width="8.7109375" style="84" customWidth="1"/>
    <col min="10768" max="10768" width="7.28515625" style="84" customWidth="1"/>
    <col min="10769" max="10769" width="8.140625" style="84" customWidth="1"/>
    <col min="10770" max="10770" width="8.7109375" style="84" customWidth="1"/>
    <col min="10771" max="10771" width="6.42578125" style="84" customWidth="1"/>
    <col min="10772" max="10773" width="9.28515625" style="84" customWidth="1"/>
    <col min="10774" max="10774" width="6.42578125" style="84" customWidth="1"/>
    <col min="10775" max="10776" width="9.5703125" style="84" customWidth="1"/>
    <col min="10777" max="10777" width="6.42578125" style="84" customWidth="1"/>
    <col min="10778" max="10779" width="9.5703125" style="84" customWidth="1"/>
    <col min="10780" max="10780" width="6.7109375" style="84" customWidth="1"/>
    <col min="10781" max="10783" width="9.140625" style="84"/>
    <col min="10784" max="10784" width="10.85546875" style="84" bestFit="1" customWidth="1"/>
    <col min="10785" max="11005" width="9.140625" style="84"/>
    <col min="11006" max="11006" width="18.7109375" style="84" customWidth="1"/>
    <col min="11007" max="11008" width="9.42578125" style="84" customWidth="1"/>
    <col min="11009" max="11009" width="7.7109375" style="84" customWidth="1"/>
    <col min="11010" max="11010" width="9.28515625" style="84" customWidth="1"/>
    <col min="11011" max="11011" width="9.85546875" style="84" customWidth="1"/>
    <col min="11012" max="11012" width="7.140625" style="84" customWidth="1"/>
    <col min="11013" max="11013" width="8.5703125" style="84" customWidth="1"/>
    <col min="11014" max="11014" width="8.85546875" style="84" customWidth="1"/>
    <col min="11015" max="11015" width="7.140625" style="84" customWidth="1"/>
    <col min="11016" max="11016" width="9" style="84" customWidth="1"/>
    <col min="11017" max="11017" width="8.7109375" style="84" customWidth="1"/>
    <col min="11018" max="11018" width="6.5703125" style="84" customWidth="1"/>
    <col min="11019" max="11019" width="8.140625" style="84" customWidth="1"/>
    <col min="11020" max="11020" width="7.5703125" style="84" customWidth="1"/>
    <col min="11021" max="11021" width="7" style="84" customWidth="1"/>
    <col min="11022" max="11023" width="8.7109375" style="84" customWidth="1"/>
    <col min="11024" max="11024" width="7.28515625" style="84" customWidth="1"/>
    <col min="11025" max="11025" width="8.140625" style="84" customWidth="1"/>
    <col min="11026" max="11026" width="8.7109375" style="84" customWidth="1"/>
    <col min="11027" max="11027" width="6.42578125" style="84" customWidth="1"/>
    <col min="11028" max="11029" width="9.28515625" style="84" customWidth="1"/>
    <col min="11030" max="11030" width="6.42578125" style="84" customWidth="1"/>
    <col min="11031" max="11032" width="9.5703125" style="84" customWidth="1"/>
    <col min="11033" max="11033" width="6.42578125" style="84" customWidth="1"/>
    <col min="11034" max="11035" width="9.5703125" style="84" customWidth="1"/>
    <col min="11036" max="11036" width="6.7109375" style="84" customWidth="1"/>
    <col min="11037" max="11039" width="9.140625" style="84"/>
    <col min="11040" max="11040" width="10.85546875" style="84" bestFit="1" customWidth="1"/>
    <col min="11041" max="11261" width="9.140625" style="84"/>
    <col min="11262" max="11262" width="18.7109375" style="84" customWidth="1"/>
    <col min="11263" max="11264" width="9.42578125" style="84" customWidth="1"/>
    <col min="11265" max="11265" width="7.7109375" style="84" customWidth="1"/>
    <col min="11266" max="11266" width="9.28515625" style="84" customWidth="1"/>
    <col min="11267" max="11267" width="9.85546875" style="84" customWidth="1"/>
    <col min="11268" max="11268" width="7.140625" style="84" customWidth="1"/>
    <col min="11269" max="11269" width="8.5703125" style="84" customWidth="1"/>
    <col min="11270" max="11270" width="8.85546875" style="84" customWidth="1"/>
    <col min="11271" max="11271" width="7.140625" style="84" customWidth="1"/>
    <col min="11272" max="11272" width="9" style="84" customWidth="1"/>
    <col min="11273" max="11273" width="8.7109375" style="84" customWidth="1"/>
    <col min="11274" max="11274" width="6.5703125" style="84" customWidth="1"/>
    <col min="11275" max="11275" width="8.140625" style="84" customWidth="1"/>
    <col min="11276" max="11276" width="7.5703125" style="84" customWidth="1"/>
    <col min="11277" max="11277" width="7" style="84" customWidth="1"/>
    <col min="11278" max="11279" width="8.7109375" style="84" customWidth="1"/>
    <col min="11280" max="11280" width="7.28515625" style="84" customWidth="1"/>
    <col min="11281" max="11281" width="8.140625" style="84" customWidth="1"/>
    <col min="11282" max="11282" width="8.7109375" style="84" customWidth="1"/>
    <col min="11283" max="11283" width="6.42578125" style="84" customWidth="1"/>
    <col min="11284" max="11285" width="9.28515625" style="84" customWidth="1"/>
    <col min="11286" max="11286" width="6.42578125" style="84" customWidth="1"/>
    <col min="11287" max="11288" width="9.5703125" style="84" customWidth="1"/>
    <col min="11289" max="11289" width="6.42578125" style="84" customWidth="1"/>
    <col min="11290" max="11291" width="9.5703125" style="84" customWidth="1"/>
    <col min="11292" max="11292" width="6.7109375" style="84" customWidth="1"/>
    <col min="11293" max="11295" width="9.140625" style="84"/>
    <col min="11296" max="11296" width="10.85546875" style="84" bestFit="1" customWidth="1"/>
    <col min="11297" max="11517" width="9.140625" style="84"/>
    <col min="11518" max="11518" width="18.7109375" style="84" customWidth="1"/>
    <col min="11519" max="11520" width="9.42578125" style="84" customWidth="1"/>
    <col min="11521" max="11521" width="7.7109375" style="84" customWidth="1"/>
    <col min="11522" max="11522" width="9.28515625" style="84" customWidth="1"/>
    <col min="11523" max="11523" width="9.85546875" style="84" customWidth="1"/>
    <col min="11524" max="11524" width="7.140625" style="84" customWidth="1"/>
    <col min="11525" max="11525" width="8.5703125" style="84" customWidth="1"/>
    <col min="11526" max="11526" width="8.85546875" style="84" customWidth="1"/>
    <col min="11527" max="11527" width="7.140625" style="84" customWidth="1"/>
    <col min="11528" max="11528" width="9" style="84" customWidth="1"/>
    <col min="11529" max="11529" width="8.7109375" style="84" customWidth="1"/>
    <col min="11530" max="11530" width="6.5703125" style="84" customWidth="1"/>
    <col min="11531" max="11531" width="8.140625" style="84" customWidth="1"/>
    <col min="11532" max="11532" width="7.5703125" style="84" customWidth="1"/>
    <col min="11533" max="11533" width="7" style="84" customWidth="1"/>
    <col min="11534" max="11535" width="8.7109375" style="84" customWidth="1"/>
    <col min="11536" max="11536" width="7.28515625" style="84" customWidth="1"/>
    <col min="11537" max="11537" width="8.140625" style="84" customWidth="1"/>
    <col min="11538" max="11538" width="8.7109375" style="84" customWidth="1"/>
    <col min="11539" max="11539" width="6.42578125" style="84" customWidth="1"/>
    <col min="11540" max="11541" width="9.28515625" style="84" customWidth="1"/>
    <col min="11542" max="11542" width="6.42578125" style="84" customWidth="1"/>
    <col min="11543" max="11544" width="9.5703125" style="84" customWidth="1"/>
    <col min="11545" max="11545" width="6.42578125" style="84" customWidth="1"/>
    <col min="11546" max="11547" width="9.5703125" style="84" customWidth="1"/>
    <col min="11548" max="11548" width="6.7109375" style="84" customWidth="1"/>
    <col min="11549" max="11551" width="9.140625" style="84"/>
    <col min="11552" max="11552" width="10.85546875" style="84" bestFit="1" customWidth="1"/>
    <col min="11553" max="11773" width="9.140625" style="84"/>
    <col min="11774" max="11774" width="18.7109375" style="84" customWidth="1"/>
    <col min="11775" max="11776" width="9.42578125" style="84" customWidth="1"/>
    <col min="11777" max="11777" width="7.7109375" style="84" customWidth="1"/>
    <col min="11778" max="11778" width="9.28515625" style="84" customWidth="1"/>
    <col min="11779" max="11779" width="9.85546875" style="84" customWidth="1"/>
    <col min="11780" max="11780" width="7.140625" style="84" customWidth="1"/>
    <col min="11781" max="11781" width="8.5703125" style="84" customWidth="1"/>
    <col min="11782" max="11782" width="8.85546875" style="84" customWidth="1"/>
    <col min="11783" max="11783" width="7.140625" style="84" customWidth="1"/>
    <col min="11784" max="11784" width="9" style="84" customWidth="1"/>
    <col min="11785" max="11785" width="8.7109375" style="84" customWidth="1"/>
    <col min="11786" max="11786" width="6.5703125" style="84" customWidth="1"/>
    <col min="11787" max="11787" width="8.140625" style="84" customWidth="1"/>
    <col min="11788" max="11788" width="7.5703125" style="84" customWidth="1"/>
    <col min="11789" max="11789" width="7" style="84" customWidth="1"/>
    <col min="11790" max="11791" width="8.7109375" style="84" customWidth="1"/>
    <col min="11792" max="11792" width="7.28515625" style="84" customWidth="1"/>
    <col min="11793" max="11793" width="8.140625" style="84" customWidth="1"/>
    <col min="11794" max="11794" width="8.7109375" style="84" customWidth="1"/>
    <col min="11795" max="11795" width="6.42578125" style="84" customWidth="1"/>
    <col min="11796" max="11797" width="9.28515625" style="84" customWidth="1"/>
    <col min="11798" max="11798" width="6.42578125" style="84" customWidth="1"/>
    <col min="11799" max="11800" width="9.5703125" style="84" customWidth="1"/>
    <col min="11801" max="11801" width="6.42578125" style="84" customWidth="1"/>
    <col min="11802" max="11803" width="9.5703125" style="84" customWidth="1"/>
    <col min="11804" max="11804" width="6.7109375" style="84" customWidth="1"/>
    <col min="11805" max="11807" width="9.140625" style="84"/>
    <col min="11808" max="11808" width="10.85546875" style="84" bestFit="1" customWidth="1"/>
    <col min="11809" max="12029" width="9.140625" style="84"/>
    <col min="12030" max="12030" width="18.7109375" style="84" customWidth="1"/>
    <col min="12031" max="12032" width="9.42578125" style="84" customWidth="1"/>
    <col min="12033" max="12033" width="7.7109375" style="84" customWidth="1"/>
    <col min="12034" max="12034" width="9.28515625" style="84" customWidth="1"/>
    <col min="12035" max="12035" width="9.85546875" style="84" customWidth="1"/>
    <col min="12036" max="12036" width="7.140625" style="84" customWidth="1"/>
    <col min="12037" max="12037" width="8.5703125" style="84" customWidth="1"/>
    <col min="12038" max="12038" width="8.85546875" style="84" customWidth="1"/>
    <col min="12039" max="12039" width="7.140625" style="84" customWidth="1"/>
    <col min="12040" max="12040" width="9" style="84" customWidth="1"/>
    <col min="12041" max="12041" width="8.7109375" style="84" customWidth="1"/>
    <col min="12042" max="12042" width="6.5703125" style="84" customWidth="1"/>
    <col min="12043" max="12043" width="8.140625" style="84" customWidth="1"/>
    <col min="12044" max="12044" width="7.5703125" style="84" customWidth="1"/>
    <col min="12045" max="12045" width="7" style="84" customWidth="1"/>
    <col min="12046" max="12047" width="8.7109375" style="84" customWidth="1"/>
    <col min="12048" max="12048" width="7.28515625" style="84" customWidth="1"/>
    <col min="12049" max="12049" width="8.140625" style="84" customWidth="1"/>
    <col min="12050" max="12050" width="8.7109375" style="84" customWidth="1"/>
    <col min="12051" max="12051" width="6.42578125" style="84" customWidth="1"/>
    <col min="12052" max="12053" width="9.28515625" style="84" customWidth="1"/>
    <col min="12054" max="12054" width="6.42578125" style="84" customWidth="1"/>
    <col min="12055" max="12056" width="9.5703125" style="84" customWidth="1"/>
    <col min="12057" max="12057" width="6.42578125" style="84" customWidth="1"/>
    <col min="12058" max="12059" width="9.5703125" style="84" customWidth="1"/>
    <col min="12060" max="12060" width="6.7109375" style="84" customWidth="1"/>
    <col min="12061" max="12063" width="9.140625" style="84"/>
    <col min="12064" max="12064" width="10.85546875" style="84" bestFit="1" customWidth="1"/>
    <col min="12065" max="12285" width="9.140625" style="84"/>
    <col min="12286" max="12286" width="18.7109375" style="84" customWidth="1"/>
    <col min="12287" max="12288" width="9.42578125" style="84" customWidth="1"/>
    <col min="12289" max="12289" width="7.7109375" style="84" customWidth="1"/>
    <col min="12290" max="12290" width="9.28515625" style="84" customWidth="1"/>
    <col min="12291" max="12291" width="9.85546875" style="84" customWidth="1"/>
    <col min="12292" max="12292" width="7.140625" style="84" customWidth="1"/>
    <col min="12293" max="12293" width="8.5703125" style="84" customWidth="1"/>
    <col min="12294" max="12294" width="8.85546875" style="84" customWidth="1"/>
    <col min="12295" max="12295" width="7.140625" style="84" customWidth="1"/>
    <col min="12296" max="12296" width="9" style="84" customWidth="1"/>
    <col min="12297" max="12297" width="8.7109375" style="84" customWidth="1"/>
    <col min="12298" max="12298" width="6.5703125" style="84" customWidth="1"/>
    <col min="12299" max="12299" width="8.140625" style="84" customWidth="1"/>
    <col min="12300" max="12300" width="7.5703125" style="84" customWidth="1"/>
    <col min="12301" max="12301" width="7" style="84" customWidth="1"/>
    <col min="12302" max="12303" width="8.7109375" style="84" customWidth="1"/>
    <col min="12304" max="12304" width="7.28515625" style="84" customWidth="1"/>
    <col min="12305" max="12305" width="8.140625" style="84" customWidth="1"/>
    <col min="12306" max="12306" width="8.7109375" style="84" customWidth="1"/>
    <col min="12307" max="12307" width="6.42578125" style="84" customWidth="1"/>
    <col min="12308" max="12309" width="9.28515625" style="84" customWidth="1"/>
    <col min="12310" max="12310" width="6.42578125" style="84" customWidth="1"/>
    <col min="12311" max="12312" width="9.5703125" style="84" customWidth="1"/>
    <col min="12313" max="12313" width="6.42578125" style="84" customWidth="1"/>
    <col min="12314" max="12315" width="9.5703125" style="84" customWidth="1"/>
    <col min="12316" max="12316" width="6.7109375" style="84" customWidth="1"/>
    <col min="12317" max="12319" width="9.140625" style="84"/>
    <col min="12320" max="12320" width="10.85546875" style="84" bestFit="1" customWidth="1"/>
    <col min="12321" max="12541" width="9.140625" style="84"/>
    <col min="12542" max="12542" width="18.7109375" style="84" customWidth="1"/>
    <col min="12543" max="12544" width="9.42578125" style="84" customWidth="1"/>
    <col min="12545" max="12545" width="7.7109375" style="84" customWidth="1"/>
    <col min="12546" max="12546" width="9.28515625" style="84" customWidth="1"/>
    <col min="12547" max="12547" width="9.85546875" style="84" customWidth="1"/>
    <col min="12548" max="12548" width="7.140625" style="84" customWidth="1"/>
    <col min="12549" max="12549" width="8.5703125" style="84" customWidth="1"/>
    <col min="12550" max="12550" width="8.85546875" style="84" customWidth="1"/>
    <col min="12551" max="12551" width="7.140625" style="84" customWidth="1"/>
    <col min="12552" max="12552" width="9" style="84" customWidth="1"/>
    <col min="12553" max="12553" width="8.7109375" style="84" customWidth="1"/>
    <col min="12554" max="12554" width="6.5703125" style="84" customWidth="1"/>
    <col min="12555" max="12555" width="8.140625" style="84" customWidth="1"/>
    <col min="12556" max="12556" width="7.5703125" style="84" customWidth="1"/>
    <col min="12557" max="12557" width="7" style="84" customWidth="1"/>
    <col min="12558" max="12559" width="8.7109375" style="84" customWidth="1"/>
    <col min="12560" max="12560" width="7.28515625" style="84" customWidth="1"/>
    <col min="12561" max="12561" width="8.140625" style="84" customWidth="1"/>
    <col min="12562" max="12562" width="8.7109375" style="84" customWidth="1"/>
    <col min="12563" max="12563" width="6.42578125" style="84" customWidth="1"/>
    <col min="12564" max="12565" width="9.28515625" style="84" customWidth="1"/>
    <col min="12566" max="12566" width="6.42578125" style="84" customWidth="1"/>
    <col min="12567" max="12568" width="9.5703125" style="84" customWidth="1"/>
    <col min="12569" max="12569" width="6.42578125" style="84" customWidth="1"/>
    <col min="12570" max="12571" width="9.5703125" style="84" customWidth="1"/>
    <col min="12572" max="12572" width="6.7109375" style="84" customWidth="1"/>
    <col min="12573" max="12575" width="9.140625" style="84"/>
    <col min="12576" max="12576" width="10.85546875" style="84" bestFit="1" customWidth="1"/>
    <col min="12577" max="12797" width="9.140625" style="84"/>
    <col min="12798" max="12798" width="18.7109375" style="84" customWidth="1"/>
    <col min="12799" max="12800" width="9.42578125" style="84" customWidth="1"/>
    <col min="12801" max="12801" width="7.7109375" style="84" customWidth="1"/>
    <col min="12802" max="12802" width="9.28515625" style="84" customWidth="1"/>
    <col min="12803" max="12803" width="9.85546875" style="84" customWidth="1"/>
    <col min="12804" max="12804" width="7.140625" style="84" customWidth="1"/>
    <col min="12805" max="12805" width="8.5703125" style="84" customWidth="1"/>
    <col min="12806" max="12806" width="8.85546875" style="84" customWidth="1"/>
    <col min="12807" max="12807" width="7.140625" style="84" customWidth="1"/>
    <col min="12808" max="12808" width="9" style="84" customWidth="1"/>
    <col min="12809" max="12809" width="8.7109375" style="84" customWidth="1"/>
    <col min="12810" max="12810" width="6.5703125" style="84" customWidth="1"/>
    <col min="12811" max="12811" width="8.140625" style="84" customWidth="1"/>
    <col min="12812" max="12812" width="7.5703125" style="84" customWidth="1"/>
    <col min="12813" max="12813" width="7" style="84" customWidth="1"/>
    <col min="12814" max="12815" width="8.7109375" style="84" customWidth="1"/>
    <col min="12816" max="12816" width="7.28515625" style="84" customWidth="1"/>
    <col min="12817" max="12817" width="8.140625" style="84" customWidth="1"/>
    <col min="12818" max="12818" width="8.7109375" style="84" customWidth="1"/>
    <col min="12819" max="12819" width="6.42578125" style="84" customWidth="1"/>
    <col min="12820" max="12821" width="9.28515625" style="84" customWidth="1"/>
    <col min="12822" max="12822" width="6.42578125" style="84" customWidth="1"/>
    <col min="12823" max="12824" width="9.5703125" style="84" customWidth="1"/>
    <col min="12825" max="12825" width="6.42578125" style="84" customWidth="1"/>
    <col min="12826" max="12827" width="9.5703125" style="84" customWidth="1"/>
    <col min="12828" max="12828" width="6.7109375" style="84" customWidth="1"/>
    <col min="12829" max="12831" width="9.140625" style="84"/>
    <col min="12832" max="12832" width="10.85546875" style="84" bestFit="1" customWidth="1"/>
    <col min="12833" max="13053" width="9.140625" style="84"/>
    <col min="13054" max="13054" width="18.7109375" style="84" customWidth="1"/>
    <col min="13055" max="13056" width="9.42578125" style="84" customWidth="1"/>
    <col min="13057" max="13057" width="7.7109375" style="84" customWidth="1"/>
    <col min="13058" max="13058" width="9.28515625" style="84" customWidth="1"/>
    <col min="13059" max="13059" width="9.85546875" style="84" customWidth="1"/>
    <col min="13060" max="13060" width="7.140625" style="84" customWidth="1"/>
    <col min="13061" max="13061" width="8.5703125" style="84" customWidth="1"/>
    <col min="13062" max="13062" width="8.85546875" style="84" customWidth="1"/>
    <col min="13063" max="13063" width="7.140625" style="84" customWidth="1"/>
    <col min="13064" max="13064" width="9" style="84" customWidth="1"/>
    <col min="13065" max="13065" width="8.7109375" style="84" customWidth="1"/>
    <col min="13066" max="13066" width="6.5703125" style="84" customWidth="1"/>
    <col min="13067" max="13067" width="8.140625" style="84" customWidth="1"/>
    <col min="13068" max="13068" width="7.5703125" style="84" customWidth="1"/>
    <col min="13069" max="13069" width="7" style="84" customWidth="1"/>
    <col min="13070" max="13071" width="8.7109375" style="84" customWidth="1"/>
    <col min="13072" max="13072" width="7.28515625" style="84" customWidth="1"/>
    <col min="13073" max="13073" width="8.140625" style="84" customWidth="1"/>
    <col min="13074" max="13074" width="8.7109375" style="84" customWidth="1"/>
    <col min="13075" max="13075" width="6.42578125" style="84" customWidth="1"/>
    <col min="13076" max="13077" width="9.28515625" style="84" customWidth="1"/>
    <col min="13078" max="13078" width="6.42578125" style="84" customWidth="1"/>
    <col min="13079" max="13080" width="9.5703125" style="84" customWidth="1"/>
    <col min="13081" max="13081" width="6.42578125" style="84" customWidth="1"/>
    <col min="13082" max="13083" width="9.5703125" style="84" customWidth="1"/>
    <col min="13084" max="13084" width="6.7109375" style="84" customWidth="1"/>
    <col min="13085" max="13087" width="9.140625" style="84"/>
    <col min="13088" max="13088" width="10.85546875" style="84" bestFit="1" customWidth="1"/>
    <col min="13089" max="13309" width="9.140625" style="84"/>
    <col min="13310" max="13310" width="18.7109375" style="84" customWidth="1"/>
    <col min="13311" max="13312" width="9.42578125" style="84" customWidth="1"/>
    <col min="13313" max="13313" width="7.7109375" style="84" customWidth="1"/>
    <col min="13314" max="13314" width="9.28515625" style="84" customWidth="1"/>
    <col min="13315" max="13315" width="9.85546875" style="84" customWidth="1"/>
    <col min="13316" max="13316" width="7.140625" style="84" customWidth="1"/>
    <col min="13317" max="13317" width="8.5703125" style="84" customWidth="1"/>
    <col min="13318" max="13318" width="8.85546875" style="84" customWidth="1"/>
    <col min="13319" max="13319" width="7.140625" style="84" customWidth="1"/>
    <col min="13320" max="13320" width="9" style="84" customWidth="1"/>
    <col min="13321" max="13321" width="8.7109375" style="84" customWidth="1"/>
    <col min="13322" max="13322" width="6.5703125" style="84" customWidth="1"/>
    <col min="13323" max="13323" width="8.140625" style="84" customWidth="1"/>
    <col min="13324" max="13324" width="7.5703125" style="84" customWidth="1"/>
    <col min="13325" max="13325" width="7" style="84" customWidth="1"/>
    <col min="13326" max="13327" width="8.7109375" style="84" customWidth="1"/>
    <col min="13328" max="13328" width="7.28515625" style="84" customWidth="1"/>
    <col min="13329" max="13329" width="8.140625" style="84" customWidth="1"/>
    <col min="13330" max="13330" width="8.7109375" style="84" customWidth="1"/>
    <col min="13331" max="13331" width="6.42578125" style="84" customWidth="1"/>
    <col min="13332" max="13333" width="9.28515625" style="84" customWidth="1"/>
    <col min="13334" max="13334" width="6.42578125" style="84" customWidth="1"/>
    <col min="13335" max="13336" width="9.5703125" style="84" customWidth="1"/>
    <col min="13337" max="13337" width="6.42578125" style="84" customWidth="1"/>
    <col min="13338" max="13339" width="9.5703125" style="84" customWidth="1"/>
    <col min="13340" max="13340" width="6.7109375" style="84" customWidth="1"/>
    <col min="13341" max="13343" width="9.140625" style="84"/>
    <col min="13344" max="13344" width="10.85546875" style="84" bestFit="1" customWidth="1"/>
    <col min="13345" max="13565" width="9.140625" style="84"/>
    <col min="13566" max="13566" width="18.7109375" style="84" customWidth="1"/>
    <col min="13567" max="13568" width="9.42578125" style="84" customWidth="1"/>
    <col min="13569" max="13569" width="7.7109375" style="84" customWidth="1"/>
    <col min="13570" max="13570" width="9.28515625" style="84" customWidth="1"/>
    <col min="13571" max="13571" width="9.85546875" style="84" customWidth="1"/>
    <col min="13572" max="13572" width="7.140625" style="84" customWidth="1"/>
    <col min="13573" max="13573" width="8.5703125" style="84" customWidth="1"/>
    <col min="13574" max="13574" width="8.85546875" style="84" customWidth="1"/>
    <col min="13575" max="13575" width="7.140625" style="84" customWidth="1"/>
    <col min="13576" max="13576" width="9" style="84" customWidth="1"/>
    <col min="13577" max="13577" width="8.7109375" style="84" customWidth="1"/>
    <col min="13578" max="13578" width="6.5703125" style="84" customWidth="1"/>
    <col min="13579" max="13579" width="8.140625" style="84" customWidth="1"/>
    <col min="13580" max="13580" width="7.5703125" style="84" customWidth="1"/>
    <col min="13581" max="13581" width="7" style="84" customWidth="1"/>
    <col min="13582" max="13583" width="8.7109375" style="84" customWidth="1"/>
    <col min="13584" max="13584" width="7.28515625" style="84" customWidth="1"/>
    <col min="13585" max="13585" width="8.140625" style="84" customWidth="1"/>
    <col min="13586" max="13586" width="8.7109375" style="84" customWidth="1"/>
    <col min="13587" max="13587" width="6.42578125" style="84" customWidth="1"/>
    <col min="13588" max="13589" width="9.28515625" style="84" customWidth="1"/>
    <col min="13590" max="13590" width="6.42578125" style="84" customWidth="1"/>
    <col min="13591" max="13592" width="9.5703125" style="84" customWidth="1"/>
    <col min="13593" max="13593" width="6.42578125" style="84" customWidth="1"/>
    <col min="13594" max="13595" width="9.5703125" style="84" customWidth="1"/>
    <col min="13596" max="13596" width="6.7109375" style="84" customWidth="1"/>
    <col min="13597" max="13599" width="9.140625" style="84"/>
    <col min="13600" max="13600" width="10.85546875" style="84" bestFit="1" customWidth="1"/>
    <col min="13601" max="13821" width="9.140625" style="84"/>
    <col min="13822" max="13822" width="18.7109375" style="84" customWidth="1"/>
    <col min="13823" max="13824" width="9.42578125" style="84" customWidth="1"/>
    <col min="13825" max="13825" width="7.7109375" style="84" customWidth="1"/>
    <col min="13826" max="13826" width="9.28515625" style="84" customWidth="1"/>
    <col min="13827" max="13827" width="9.85546875" style="84" customWidth="1"/>
    <col min="13828" max="13828" width="7.140625" style="84" customWidth="1"/>
    <col min="13829" max="13829" width="8.5703125" style="84" customWidth="1"/>
    <col min="13830" max="13830" width="8.85546875" style="84" customWidth="1"/>
    <col min="13831" max="13831" width="7.140625" style="84" customWidth="1"/>
    <col min="13832" max="13832" width="9" style="84" customWidth="1"/>
    <col min="13833" max="13833" width="8.7109375" style="84" customWidth="1"/>
    <col min="13834" max="13834" width="6.5703125" style="84" customWidth="1"/>
    <col min="13835" max="13835" width="8.140625" style="84" customWidth="1"/>
    <col min="13836" max="13836" width="7.5703125" style="84" customWidth="1"/>
    <col min="13837" max="13837" width="7" style="84" customWidth="1"/>
    <col min="13838" max="13839" width="8.7109375" style="84" customWidth="1"/>
    <col min="13840" max="13840" width="7.28515625" style="84" customWidth="1"/>
    <col min="13841" max="13841" width="8.140625" style="84" customWidth="1"/>
    <col min="13842" max="13842" width="8.7109375" style="84" customWidth="1"/>
    <col min="13843" max="13843" width="6.42578125" style="84" customWidth="1"/>
    <col min="13844" max="13845" width="9.28515625" style="84" customWidth="1"/>
    <col min="13846" max="13846" width="6.42578125" style="84" customWidth="1"/>
    <col min="13847" max="13848" width="9.5703125" style="84" customWidth="1"/>
    <col min="13849" max="13849" width="6.42578125" style="84" customWidth="1"/>
    <col min="13850" max="13851" width="9.5703125" style="84" customWidth="1"/>
    <col min="13852" max="13852" width="6.7109375" style="84" customWidth="1"/>
    <col min="13853" max="13855" width="9.140625" style="84"/>
    <col min="13856" max="13856" width="10.85546875" style="84" bestFit="1" customWidth="1"/>
    <col min="13857" max="14077" width="9.140625" style="84"/>
    <col min="14078" max="14078" width="18.7109375" style="84" customWidth="1"/>
    <col min="14079" max="14080" width="9.42578125" style="84" customWidth="1"/>
    <col min="14081" max="14081" width="7.7109375" style="84" customWidth="1"/>
    <col min="14082" max="14082" width="9.28515625" style="84" customWidth="1"/>
    <col min="14083" max="14083" width="9.85546875" style="84" customWidth="1"/>
    <col min="14084" max="14084" width="7.140625" style="84" customWidth="1"/>
    <col min="14085" max="14085" width="8.5703125" style="84" customWidth="1"/>
    <col min="14086" max="14086" width="8.85546875" style="84" customWidth="1"/>
    <col min="14087" max="14087" width="7.140625" style="84" customWidth="1"/>
    <col min="14088" max="14088" width="9" style="84" customWidth="1"/>
    <col min="14089" max="14089" width="8.7109375" style="84" customWidth="1"/>
    <col min="14090" max="14090" width="6.5703125" style="84" customWidth="1"/>
    <col min="14091" max="14091" width="8.140625" style="84" customWidth="1"/>
    <col min="14092" max="14092" width="7.5703125" style="84" customWidth="1"/>
    <col min="14093" max="14093" width="7" style="84" customWidth="1"/>
    <col min="14094" max="14095" width="8.7109375" style="84" customWidth="1"/>
    <col min="14096" max="14096" width="7.28515625" style="84" customWidth="1"/>
    <col min="14097" max="14097" width="8.140625" style="84" customWidth="1"/>
    <col min="14098" max="14098" width="8.7109375" style="84" customWidth="1"/>
    <col min="14099" max="14099" width="6.42578125" style="84" customWidth="1"/>
    <col min="14100" max="14101" width="9.28515625" style="84" customWidth="1"/>
    <col min="14102" max="14102" width="6.42578125" style="84" customWidth="1"/>
    <col min="14103" max="14104" width="9.5703125" style="84" customWidth="1"/>
    <col min="14105" max="14105" width="6.42578125" style="84" customWidth="1"/>
    <col min="14106" max="14107" width="9.5703125" style="84" customWidth="1"/>
    <col min="14108" max="14108" width="6.7109375" style="84" customWidth="1"/>
    <col min="14109" max="14111" width="9.140625" style="84"/>
    <col min="14112" max="14112" width="10.85546875" style="84" bestFit="1" customWidth="1"/>
    <col min="14113" max="14333" width="9.140625" style="84"/>
    <col min="14334" max="14334" width="18.7109375" style="84" customWidth="1"/>
    <col min="14335" max="14336" width="9.42578125" style="84" customWidth="1"/>
    <col min="14337" max="14337" width="7.7109375" style="84" customWidth="1"/>
    <col min="14338" max="14338" width="9.28515625" style="84" customWidth="1"/>
    <col min="14339" max="14339" width="9.85546875" style="84" customWidth="1"/>
    <col min="14340" max="14340" width="7.140625" style="84" customWidth="1"/>
    <col min="14341" max="14341" width="8.5703125" style="84" customWidth="1"/>
    <col min="14342" max="14342" width="8.85546875" style="84" customWidth="1"/>
    <col min="14343" max="14343" width="7.140625" style="84" customWidth="1"/>
    <col min="14344" max="14344" width="9" style="84" customWidth="1"/>
    <col min="14345" max="14345" width="8.7109375" style="84" customWidth="1"/>
    <col min="14346" max="14346" width="6.5703125" style="84" customWidth="1"/>
    <col min="14347" max="14347" width="8.140625" style="84" customWidth="1"/>
    <col min="14348" max="14348" width="7.5703125" style="84" customWidth="1"/>
    <col min="14349" max="14349" width="7" style="84" customWidth="1"/>
    <col min="14350" max="14351" width="8.7109375" style="84" customWidth="1"/>
    <col min="14352" max="14352" width="7.28515625" style="84" customWidth="1"/>
    <col min="14353" max="14353" width="8.140625" style="84" customWidth="1"/>
    <col min="14354" max="14354" width="8.7109375" style="84" customWidth="1"/>
    <col min="14355" max="14355" width="6.42578125" style="84" customWidth="1"/>
    <col min="14356" max="14357" width="9.28515625" style="84" customWidth="1"/>
    <col min="14358" max="14358" width="6.42578125" style="84" customWidth="1"/>
    <col min="14359" max="14360" width="9.5703125" style="84" customWidth="1"/>
    <col min="14361" max="14361" width="6.42578125" style="84" customWidth="1"/>
    <col min="14362" max="14363" width="9.5703125" style="84" customWidth="1"/>
    <col min="14364" max="14364" width="6.7109375" style="84" customWidth="1"/>
    <col min="14365" max="14367" width="9.140625" style="84"/>
    <col min="14368" max="14368" width="10.85546875" style="84" bestFit="1" customWidth="1"/>
    <col min="14369" max="14589" width="9.140625" style="84"/>
    <col min="14590" max="14590" width="18.7109375" style="84" customWidth="1"/>
    <col min="14591" max="14592" width="9.42578125" style="84" customWidth="1"/>
    <col min="14593" max="14593" width="7.7109375" style="84" customWidth="1"/>
    <col min="14594" max="14594" width="9.28515625" style="84" customWidth="1"/>
    <col min="14595" max="14595" width="9.85546875" style="84" customWidth="1"/>
    <col min="14596" max="14596" width="7.140625" style="84" customWidth="1"/>
    <col min="14597" max="14597" width="8.5703125" style="84" customWidth="1"/>
    <col min="14598" max="14598" width="8.85546875" style="84" customWidth="1"/>
    <col min="14599" max="14599" width="7.140625" style="84" customWidth="1"/>
    <col min="14600" max="14600" width="9" style="84" customWidth="1"/>
    <col min="14601" max="14601" width="8.7109375" style="84" customWidth="1"/>
    <col min="14602" max="14602" width="6.5703125" style="84" customWidth="1"/>
    <col min="14603" max="14603" width="8.140625" style="84" customWidth="1"/>
    <col min="14604" max="14604" width="7.5703125" style="84" customWidth="1"/>
    <col min="14605" max="14605" width="7" style="84" customWidth="1"/>
    <col min="14606" max="14607" width="8.7109375" style="84" customWidth="1"/>
    <col min="14608" max="14608" width="7.28515625" style="84" customWidth="1"/>
    <col min="14609" max="14609" width="8.140625" style="84" customWidth="1"/>
    <col min="14610" max="14610" width="8.7109375" style="84" customWidth="1"/>
    <col min="14611" max="14611" width="6.42578125" style="84" customWidth="1"/>
    <col min="14612" max="14613" width="9.28515625" style="84" customWidth="1"/>
    <col min="14614" max="14614" width="6.42578125" style="84" customWidth="1"/>
    <col min="14615" max="14616" width="9.5703125" style="84" customWidth="1"/>
    <col min="14617" max="14617" width="6.42578125" style="84" customWidth="1"/>
    <col min="14618" max="14619" width="9.5703125" style="84" customWidth="1"/>
    <col min="14620" max="14620" width="6.7109375" style="84" customWidth="1"/>
    <col min="14621" max="14623" width="9.140625" style="84"/>
    <col min="14624" max="14624" width="10.85546875" style="84" bestFit="1" customWidth="1"/>
    <col min="14625" max="14845" width="9.140625" style="84"/>
    <col min="14846" max="14846" width="18.7109375" style="84" customWidth="1"/>
    <col min="14847" max="14848" width="9.42578125" style="84" customWidth="1"/>
    <col min="14849" max="14849" width="7.7109375" style="84" customWidth="1"/>
    <col min="14850" max="14850" width="9.28515625" style="84" customWidth="1"/>
    <col min="14851" max="14851" width="9.85546875" style="84" customWidth="1"/>
    <col min="14852" max="14852" width="7.140625" style="84" customWidth="1"/>
    <col min="14853" max="14853" width="8.5703125" style="84" customWidth="1"/>
    <col min="14854" max="14854" width="8.85546875" style="84" customWidth="1"/>
    <col min="14855" max="14855" width="7.140625" style="84" customWidth="1"/>
    <col min="14856" max="14856" width="9" style="84" customWidth="1"/>
    <col min="14857" max="14857" width="8.7109375" style="84" customWidth="1"/>
    <col min="14858" max="14858" width="6.5703125" style="84" customWidth="1"/>
    <col min="14859" max="14859" width="8.140625" style="84" customWidth="1"/>
    <col min="14860" max="14860" width="7.5703125" style="84" customWidth="1"/>
    <col min="14861" max="14861" width="7" style="84" customWidth="1"/>
    <col min="14862" max="14863" width="8.7109375" style="84" customWidth="1"/>
    <col min="14864" max="14864" width="7.28515625" style="84" customWidth="1"/>
    <col min="14865" max="14865" width="8.140625" style="84" customWidth="1"/>
    <col min="14866" max="14866" width="8.7109375" style="84" customWidth="1"/>
    <col min="14867" max="14867" width="6.42578125" style="84" customWidth="1"/>
    <col min="14868" max="14869" width="9.28515625" style="84" customWidth="1"/>
    <col min="14870" max="14870" width="6.42578125" style="84" customWidth="1"/>
    <col min="14871" max="14872" width="9.5703125" style="84" customWidth="1"/>
    <col min="14873" max="14873" width="6.42578125" style="84" customWidth="1"/>
    <col min="14874" max="14875" width="9.5703125" style="84" customWidth="1"/>
    <col min="14876" max="14876" width="6.7109375" style="84" customWidth="1"/>
    <col min="14877" max="14879" width="9.140625" style="84"/>
    <col min="14880" max="14880" width="10.85546875" style="84" bestFit="1" customWidth="1"/>
    <col min="14881" max="15101" width="9.140625" style="84"/>
    <col min="15102" max="15102" width="18.7109375" style="84" customWidth="1"/>
    <col min="15103" max="15104" width="9.42578125" style="84" customWidth="1"/>
    <col min="15105" max="15105" width="7.7109375" style="84" customWidth="1"/>
    <col min="15106" max="15106" width="9.28515625" style="84" customWidth="1"/>
    <col min="15107" max="15107" width="9.85546875" style="84" customWidth="1"/>
    <col min="15108" max="15108" width="7.140625" style="84" customWidth="1"/>
    <col min="15109" max="15109" width="8.5703125" style="84" customWidth="1"/>
    <col min="15110" max="15110" width="8.85546875" style="84" customWidth="1"/>
    <col min="15111" max="15111" width="7.140625" style="84" customWidth="1"/>
    <col min="15112" max="15112" width="9" style="84" customWidth="1"/>
    <col min="15113" max="15113" width="8.7109375" style="84" customWidth="1"/>
    <col min="15114" max="15114" width="6.5703125" style="84" customWidth="1"/>
    <col min="15115" max="15115" width="8.140625" style="84" customWidth="1"/>
    <col min="15116" max="15116" width="7.5703125" style="84" customWidth="1"/>
    <col min="15117" max="15117" width="7" style="84" customWidth="1"/>
    <col min="15118" max="15119" width="8.7109375" style="84" customWidth="1"/>
    <col min="15120" max="15120" width="7.28515625" style="84" customWidth="1"/>
    <col min="15121" max="15121" width="8.140625" style="84" customWidth="1"/>
    <col min="15122" max="15122" width="8.7109375" style="84" customWidth="1"/>
    <col min="15123" max="15123" width="6.42578125" style="84" customWidth="1"/>
    <col min="15124" max="15125" width="9.28515625" style="84" customWidth="1"/>
    <col min="15126" max="15126" width="6.42578125" style="84" customWidth="1"/>
    <col min="15127" max="15128" width="9.5703125" style="84" customWidth="1"/>
    <col min="15129" max="15129" width="6.42578125" style="84" customWidth="1"/>
    <col min="15130" max="15131" width="9.5703125" style="84" customWidth="1"/>
    <col min="15132" max="15132" width="6.7109375" style="84" customWidth="1"/>
    <col min="15133" max="15135" width="9.140625" style="84"/>
    <col min="15136" max="15136" width="10.85546875" style="84" bestFit="1" customWidth="1"/>
    <col min="15137" max="15357" width="9.140625" style="84"/>
    <col min="15358" max="15358" width="18.7109375" style="84" customWidth="1"/>
    <col min="15359" max="15360" width="9.42578125" style="84" customWidth="1"/>
    <col min="15361" max="15361" width="7.7109375" style="84" customWidth="1"/>
    <col min="15362" max="15362" width="9.28515625" style="84" customWidth="1"/>
    <col min="15363" max="15363" width="9.85546875" style="84" customWidth="1"/>
    <col min="15364" max="15364" width="7.140625" style="84" customWidth="1"/>
    <col min="15365" max="15365" width="8.5703125" style="84" customWidth="1"/>
    <col min="15366" max="15366" width="8.85546875" style="84" customWidth="1"/>
    <col min="15367" max="15367" width="7.140625" style="84" customWidth="1"/>
    <col min="15368" max="15368" width="9" style="84" customWidth="1"/>
    <col min="15369" max="15369" width="8.7109375" style="84" customWidth="1"/>
    <col min="15370" max="15370" width="6.5703125" style="84" customWidth="1"/>
    <col min="15371" max="15371" width="8.140625" style="84" customWidth="1"/>
    <col min="15372" max="15372" width="7.5703125" style="84" customWidth="1"/>
    <col min="15373" max="15373" width="7" style="84" customWidth="1"/>
    <col min="15374" max="15375" width="8.7109375" style="84" customWidth="1"/>
    <col min="15376" max="15376" width="7.28515625" style="84" customWidth="1"/>
    <col min="15377" max="15377" width="8.140625" style="84" customWidth="1"/>
    <col min="15378" max="15378" width="8.7109375" style="84" customWidth="1"/>
    <col min="15379" max="15379" width="6.42578125" style="84" customWidth="1"/>
    <col min="15380" max="15381" width="9.28515625" style="84" customWidth="1"/>
    <col min="15382" max="15382" width="6.42578125" style="84" customWidth="1"/>
    <col min="15383" max="15384" width="9.5703125" style="84" customWidth="1"/>
    <col min="15385" max="15385" width="6.42578125" style="84" customWidth="1"/>
    <col min="15386" max="15387" width="9.5703125" style="84" customWidth="1"/>
    <col min="15388" max="15388" width="6.7109375" style="84" customWidth="1"/>
    <col min="15389" max="15391" width="9.140625" style="84"/>
    <col min="15392" max="15392" width="10.85546875" style="84" bestFit="1" customWidth="1"/>
    <col min="15393" max="15613" width="9.140625" style="84"/>
    <col min="15614" max="15614" width="18.7109375" style="84" customWidth="1"/>
    <col min="15615" max="15616" width="9.42578125" style="84" customWidth="1"/>
    <col min="15617" max="15617" width="7.7109375" style="84" customWidth="1"/>
    <col min="15618" max="15618" width="9.28515625" style="84" customWidth="1"/>
    <col min="15619" max="15619" width="9.85546875" style="84" customWidth="1"/>
    <col min="15620" max="15620" width="7.140625" style="84" customWidth="1"/>
    <col min="15621" max="15621" width="8.5703125" style="84" customWidth="1"/>
    <col min="15622" max="15622" width="8.85546875" style="84" customWidth="1"/>
    <col min="15623" max="15623" width="7.140625" style="84" customWidth="1"/>
    <col min="15624" max="15624" width="9" style="84" customWidth="1"/>
    <col min="15625" max="15625" width="8.7109375" style="84" customWidth="1"/>
    <col min="15626" max="15626" width="6.5703125" style="84" customWidth="1"/>
    <col min="15627" max="15627" width="8.140625" style="84" customWidth="1"/>
    <col min="15628" max="15628" width="7.5703125" style="84" customWidth="1"/>
    <col min="15629" max="15629" width="7" style="84" customWidth="1"/>
    <col min="15630" max="15631" width="8.7109375" style="84" customWidth="1"/>
    <col min="15632" max="15632" width="7.28515625" style="84" customWidth="1"/>
    <col min="15633" max="15633" width="8.140625" style="84" customWidth="1"/>
    <col min="15634" max="15634" width="8.7109375" style="84" customWidth="1"/>
    <col min="15635" max="15635" width="6.42578125" style="84" customWidth="1"/>
    <col min="15636" max="15637" width="9.28515625" style="84" customWidth="1"/>
    <col min="15638" max="15638" width="6.42578125" style="84" customWidth="1"/>
    <col min="15639" max="15640" width="9.5703125" style="84" customWidth="1"/>
    <col min="15641" max="15641" width="6.42578125" style="84" customWidth="1"/>
    <col min="15642" max="15643" width="9.5703125" style="84" customWidth="1"/>
    <col min="15644" max="15644" width="6.7109375" style="84" customWidth="1"/>
    <col min="15645" max="15647" width="9.140625" style="84"/>
    <col min="15648" max="15648" width="10.85546875" style="84" bestFit="1" customWidth="1"/>
    <col min="15649" max="15869" width="9.140625" style="84"/>
    <col min="15870" max="15870" width="18.7109375" style="84" customWidth="1"/>
    <col min="15871" max="15872" width="9.42578125" style="84" customWidth="1"/>
    <col min="15873" max="15873" width="7.7109375" style="84" customWidth="1"/>
    <col min="15874" max="15874" width="9.28515625" style="84" customWidth="1"/>
    <col min="15875" max="15875" width="9.85546875" style="84" customWidth="1"/>
    <col min="15876" max="15876" width="7.140625" style="84" customWidth="1"/>
    <col min="15877" max="15877" width="8.5703125" style="84" customWidth="1"/>
    <col min="15878" max="15878" width="8.85546875" style="84" customWidth="1"/>
    <col min="15879" max="15879" width="7.140625" style="84" customWidth="1"/>
    <col min="15880" max="15880" width="9" style="84" customWidth="1"/>
    <col min="15881" max="15881" width="8.7109375" style="84" customWidth="1"/>
    <col min="15882" max="15882" width="6.5703125" style="84" customWidth="1"/>
    <col min="15883" max="15883" width="8.140625" style="84" customWidth="1"/>
    <col min="15884" max="15884" width="7.5703125" style="84" customWidth="1"/>
    <col min="15885" max="15885" width="7" style="84" customWidth="1"/>
    <col min="15886" max="15887" width="8.7109375" style="84" customWidth="1"/>
    <col min="15888" max="15888" width="7.28515625" style="84" customWidth="1"/>
    <col min="15889" max="15889" width="8.140625" style="84" customWidth="1"/>
    <col min="15890" max="15890" width="8.7109375" style="84" customWidth="1"/>
    <col min="15891" max="15891" width="6.42578125" style="84" customWidth="1"/>
    <col min="15892" max="15893" width="9.28515625" style="84" customWidth="1"/>
    <col min="15894" max="15894" width="6.42578125" style="84" customWidth="1"/>
    <col min="15895" max="15896" width="9.5703125" style="84" customWidth="1"/>
    <col min="15897" max="15897" width="6.42578125" style="84" customWidth="1"/>
    <col min="15898" max="15899" width="9.5703125" style="84" customWidth="1"/>
    <col min="15900" max="15900" width="6.7109375" style="84" customWidth="1"/>
    <col min="15901" max="15903" width="9.140625" style="84"/>
    <col min="15904" max="15904" width="10.85546875" style="84" bestFit="1" customWidth="1"/>
    <col min="15905" max="16125" width="9.140625" style="84"/>
    <col min="16126" max="16126" width="18.7109375" style="84" customWidth="1"/>
    <col min="16127" max="16128" width="9.42578125" style="84" customWidth="1"/>
    <col min="16129" max="16129" width="7.7109375" style="84" customWidth="1"/>
    <col min="16130" max="16130" width="9.28515625" style="84" customWidth="1"/>
    <col min="16131" max="16131" width="9.85546875" style="84" customWidth="1"/>
    <col min="16132" max="16132" width="7.140625" style="84" customWidth="1"/>
    <col min="16133" max="16133" width="8.5703125" style="84" customWidth="1"/>
    <col min="16134" max="16134" width="8.85546875" style="84" customWidth="1"/>
    <col min="16135" max="16135" width="7.140625" style="84" customWidth="1"/>
    <col min="16136" max="16136" width="9" style="84" customWidth="1"/>
    <col min="16137" max="16137" width="8.7109375" style="84" customWidth="1"/>
    <col min="16138" max="16138" width="6.5703125" style="84" customWidth="1"/>
    <col min="16139" max="16139" width="8.140625" style="84" customWidth="1"/>
    <col min="16140" max="16140" width="7.5703125" style="84" customWidth="1"/>
    <col min="16141" max="16141" width="7" style="84" customWidth="1"/>
    <col min="16142" max="16143" width="8.7109375" style="84" customWidth="1"/>
    <col min="16144" max="16144" width="7.28515625" style="84" customWidth="1"/>
    <col min="16145" max="16145" width="8.140625" style="84" customWidth="1"/>
    <col min="16146" max="16146" width="8.7109375" style="84" customWidth="1"/>
    <col min="16147" max="16147" width="6.42578125" style="84" customWidth="1"/>
    <col min="16148" max="16149" width="9.28515625" style="84" customWidth="1"/>
    <col min="16150" max="16150" width="6.42578125" style="84" customWidth="1"/>
    <col min="16151" max="16152" width="9.5703125" style="84" customWidth="1"/>
    <col min="16153" max="16153" width="6.42578125" style="84" customWidth="1"/>
    <col min="16154" max="16155" width="9.5703125" style="84" customWidth="1"/>
    <col min="16156" max="16156" width="6.7109375" style="84" customWidth="1"/>
    <col min="16157" max="16159" width="9.140625" style="84"/>
    <col min="16160" max="16160" width="10.85546875" style="84" bestFit="1" customWidth="1"/>
    <col min="16161" max="16384" width="9.140625" style="84"/>
  </cols>
  <sheetData>
    <row r="1" spans="1:29" s="61" customFormat="1" ht="66.75" customHeight="1" x14ac:dyDescent="0.25">
      <c r="A1" s="168"/>
      <c r="B1" s="314" t="s">
        <v>140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57"/>
      <c r="O1" s="57"/>
      <c r="P1" s="57"/>
      <c r="Q1" s="58"/>
      <c r="R1" s="58"/>
      <c r="S1" s="59"/>
      <c r="T1" s="58"/>
      <c r="U1" s="58"/>
      <c r="V1" s="59"/>
      <c r="W1" s="58"/>
      <c r="X1" s="58"/>
      <c r="Y1" s="60"/>
      <c r="AA1" s="63"/>
      <c r="AB1" s="186" t="s">
        <v>26</v>
      </c>
    </row>
    <row r="2" spans="1:29" s="61" customFormat="1" ht="18.75" x14ac:dyDescent="0.25">
      <c r="A2" s="168"/>
      <c r="B2" s="245"/>
      <c r="C2" s="245"/>
      <c r="D2" s="245"/>
      <c r="E2" s="245"/>
      <c r="F2" s="245"/>
      <c r="G2" s="245"/>
      <c r="H2" s="158"/>
      <c r="I2" s="158"/>
      <c r="J2" s="158"/>
      <c r="K2" s="245"/>
      <c r="L2" s="245"/>
      <c r="M2" s="63" t="s">
        <v>9</v>
      </c>
      <c r="N2" s="57"/>
      <c r="O2" s="57"/>
      <c r="P2" s="57"/>
      <c r="Q2" s="58"/>
      <c r="R2" s="58"/>
      <c r="S2" s="59"/>
      <c r="T2" s="58"/>
      <c r="U2" s="58"/>
      <c r="V2" s="59"/>
      <c r="W2" s="58"/>
      <c r="X2" s="58"/>
      <c r="Y2" s="60"/>
      <c r="AA2" s="63" t="s">
        <v>9</v>
      </c>
      <c r="AB2" s="63"/>
    </row>
    <row r="3" spans="1:29" s="61" customFormat="1" ht="12.75" x14ac:dyDescent="0.2">
      <c r="A3" s="315"/>
      <c r="B3" s="318" t="s">
        <v>31</v>
      </c>
      <c r="C3" s="319"/>
      <c r="D3" s="320"/>
      <c r="E3" s="327" t="s">
        <v>11</v>
      </c>
      <c r="F3" s="328"/>
      <c r="G3" s="329"/>
      <c r="H3" s="336" t="s">
        <v>23</v>
      </c>
      <c r="I3" s="336"/>
      <c r="J3" s="336"/>
      <c r="K3" s="327" t="s">
        <v>18</v>
      </c>
      <c r="L3" s="328"/>
      <c r="M3" s="329"/>
      <c r="N3" s="327" t="s">
        <v>12</v>
      </c>
      <c r="O3" s="328"/>
      <c r="P3" s="329"/>
      <c r="Q3" s="327" t="s">
        <v>13</v>
      </c>
      <c r="R3" s="328"/>
      <c r="S3" s="328"/>
      <c r="T3" s="327" t="s">
        <v>19</v>
      </c>
      <c r="U3" s="328"/>
      <c r="V3" s="329"/>
      <c r="W3" s="337" t="s">
        <v>21</v>
      </c>
      <c r="X3" s="338"/>
      <c r="Y3" s="339"/>
      <c r="Z3" s="327" t="s">
        <v>20</v>
      </c>
      <c r="AA3" s="328"/>
      <c r="AB3" s="329"/>
    </row>
    <row r="4" spans="1:29" s="64" customFormat="1" ht="12.75" x14ac:dyDescent="0.2">
      <c r="A4" s="316"/>
      <c r="B4" s="321"/>
      <c r="C4" s="322"/>
      <c r="D4" s="323"/>
      <c r="E4" s="330"/>
      <c r="F4" s="331"/>
      <c r="G4" s="332"/>
      <c r="H4" s="336"/>
      <c r="I4" s="336"/>
      <c r="J4" s="336"/>
      <c r="K4" s="331"/>
      <c r="L4" s="331"/>
      <c r="M4" s="332"/>
      <c r="N4" s="330"/>
      <c r="O4" s="331"/>
      <c r="P4" s="332"/>
      <c r="Q4" s="330"/>
      <c r="R4" s="331"/>
      <c r="S4" s="331"/>
      <c r="T4" s="330"/>
      <c r="U4" s="331"/>
      <c r="V4" s="332"/>
      <c r="W4" s="340"/>
      <c r="X4" s="341"/>
      <c r="Y4" s="342"/>
      <c r="Z4" s="330"/>
      <c r="AA4" s="331"/>
      <c r="AB4" s="332"/>
    </row>
    <row r="5" spans="1:29" s="64" customFormat="1" ht="30.75" customHeight="1" x14ac:dyDescent="0.2">
      <c r="A5" s="316"/>
      <c r="B5" s="324"/>
      <c r="C5" s="325"/>
      <c r="D5" s="326"/>
      <c r="E5" s="333"/>
      <c r="F5" s="334"/>
      <c r="G5" s="335"/>
      <c r="H5" s="336"/>
      <c r="I5" s="336"/>
      <c r="J5" s="336"/>
      <c r="K5" s="334"/>
      <c r="L5" s="334"/>
      <c r="M5" s="335"/>
      <c r="N5" s="333"/>
      <c r="O5" s="334"/>
      <c r="P5" s="335"/>
      <c r="Q5" s="333"/>
      <c r="R5" s="334"/>
      <c r="S5" s="334"/>
      <c r="T5" s="333"/>
      <c r="U5" s="334"/>
      <c r="V5" s="335"/>
      <c r="W5" s="343"/>
      <c r="X5" s="344"/>
      <c r="Y5" s="345"/>
      <c r="Z5" s="333"/>
      <c r="AA5" s="334"/>
      <c r="AB5" s="335"/>
    </row>
    <row r="6" spans="1:29" s="64" customFormat="1" ht="13.5" x14ac:dyDescent="0.2">
      <c r="A6" s="317"/>
      <c r="B6" s="65">
        <v>2020</v>
      </c>
      <c r="C6" s="65">
        <v>2021</v>
      </c>
      <c r="D6" s="66" t="s">
        <v>3</v>
      </c>
      <c r="E6" s="65">
        <v>2020</v>
      </c>
      <c r="F6" s="65">
        <v>2021</v>
      </c>
      <c r="G6" s="66" t="s">
        <v>3</v>
      </c>
      <c r="H6" s="65">
        <v>2020</v>
      </c>
      <c r="I6" s="65">
        <v>2021</v>
      </c>
      <c r="J6" s="66" t="s">
        <v>3</v>
      </c>
      <c r="K6" s="65">
        <v>2020</v>
      </c>
      <c r="L6" s="65">
        <v>2021</v>
      </c>
      <c r="M6" s="66" t="s">
        <v>3</v>
      </c>
      <c r="N6" s="65">
        <v>2020</v>
      </c>
      <c r="O6" s="65">
        <v>2021</v>
      </c>
      <c r="P6" s="66" t="s">
        <v>3</v>
      </c>
      <c r="Q6" s="65">
        <v>2020</v>
      </c>
      <c r="R6" s="65">
        <v>2021</v>
      </c>
      <c r="S6" s="66" t="s">
        <v>3</v>
      </c>
      <c r="T6" s="65">
        <v>2020</v>
      </c>
      <c r="U6" s="65">
        <v>2021</v>
      </c>
      <c r="V6" s="66" t="s">
        <v>3</v>
      </c>
      <c r="W6" s="65">
        <v>2020</v>
      </c>
      <c r="X6" s="65">
        <v>2021</v>
      </c>
      <c r="Y6" s="66" t="s">
        <v>3</v>
      </c>
      <c r="Z6" s="65">
        <v>2020</v>
      </c>
      <c r="AA6" s="65">
        <v>2021</v>
      </c>
      <c r="AB6" s="66" t="s">
        <v>3</v>
      </c>
    </row>
    <row r="7" spans="1:29" s="68" customFormat="1" ht="11.25" x14ac:dyDescent="0.2">
      <c r="A7" s="67" t="s">
        <v>5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11</v>
      </c>
      <c r="M7" s="67">
        <v>12</v>
      </c>
      <c r="N7" s="67">
        <v>13</v>
      </c>
      <c r="O7" s="67">
        <v>14</v>
      </c>
      <c r="P7" s="67">
        <v>15</v>
      </c>
      <c r="Q7" s="67">
        <v>16</v>
      </c>
      <c r="R7" s="67">
        <v>17</v>
      </c>
      <c r="S7" s="67">
        <v>18</v>
      </c>
      <c r="T7" s="67">
        <v>19</v>
      </c>
      <c r="U7" s="67">
        <v>20</v>
      </c>
      <c r="V7" s="67">
        <v>21</v>
      </c>
      <c r="W7" s="67">
        <v>22</v>
      </c>
      <c r="X7" s="67">
        <v>23</v>
      </c>
      <c r="Y7" s="67">
        <v>24</v>
      </c>
      <c r="Z7" s="67">
        <v>25</v>
      </c>
      <c r="AA7" s="67">
        <v>26</v>
      </c>
      <c r="AB7" s="67">
        <v>27</v>
      </c>
    </row>
    <row r="8" spans="1:29" s="74" customFormat="1" ht="15" x14ac:dyDescent="0.25">
      <c r="A8" s="69" t="s">
        <v>4</v>
      </c>
      <c r="B8" s="70">
        <v>420</v>
      </c>
      <c r="C8" s="70">
        <v>493</v>
      </c>
      <c r="D8" s="253">
        <v>117.38095238095238</v>
      </c>
      <c r="E8" s="70">
        <v>259</v>
      </c>
      <c r="F8" s="70">
        <v>316</v>
      </c>
      <c r="G8" s="253">
        <v>122.00772200772201</v>
      </c>
      <c r="H8" s="70">
        <v>42</v>
      </c>
      <c r="I8" s="70">
        <v>52</v>
      </c>
      <c r="J8" s="254">
        <v>123.80952380952381</v>
      </c>
      <c r="K8" s="70">
        <v>18</v>
      </c>
      <c r="L8" s="70">
        <v>12</v>
      </c>
      <c r="M8" s="254">
        <v>66.666666666666657</v>
      </c>
      <c r="N8" s="70">
        <v>3</v>
      </c>
      <c r="O8" s="70">
        <v>1</v>
      </c>
      <c r="P8" s="70">
        <v>33.333333333333329</v>
      </c>
      <c r="Q8" s="70">
        <v>225</v>
      </c>
      <c r="R8" s="70">
        <v>293</v>
      </c>
      <c r="S8" s="254">
        <v>130.22222222222223</v>
      </c>
      <c r="T8" s="70">
        <v>323</v>
      </c>
      <c r="U8" s="70">
        <v>343</v>
      </c>
      <c r="V8" s="254">
        <v>106.19195046439629</v>
      </c>
      <c r="W8" s="70">
        <v>163</v>
      </c>
      <c r="X8" s="70">
        <v>171</v>
      </c>
      <c r="Y8" s="254">
        <v>104.9079754601227</v>
      </c>
      <c r="Z8" s="70">
        <v>152</v>
      </c>
      <c r="AA8" s="70">
        <v>143</v>
      </c>
      <c r="AB8" s="189">
        <v>94.078947368421055</v>
      </c>
    </row>
    <row r="9" spans="1:29" x14ac:dyDescent="0.25">
      <c r="A9" s="255" t="s">
        <v>49</v>
      </c>
      <c r="B9" s="76">
        <v>130</v>
      </c>
      <c r="C9" s="76">
        <v>167</v>
      </c>
      <c r="D9" s="253">
        <v>128.46153846153848</v>
      </c>
      <c r="E9" s="256">
        <v>49</v>
      </c>
      <c r="F9" s="257">
        <v>75</v>
      </c>
      <c r="G9" s="253">
        <v>153.0612244897959</v>
      </c>
      <c r="H9" s="79">
        <v>4</v>
      </c>
      <c r="I9" s="257">
        <v>6</v>
      </c>
      <c r="J9" s="253">
        <v>150</v>
      </c>
      <c r="K9" s="256">
        <v>3</v>
      </c>
      <c r="L9" s="257">
        <v>1</v>
      </c>
      <c r="M9" s="253">
        <v>33.333333333333329</v>
      </c>
      <c r="N9" s="256">
        <v>0</v>
      </c>
      <c r="O9" s="257">
        <v>0</v>
      </c>
      <c r="P9" s="222" t="s">
        <v>114</v>
      </c>
      <c r="Q9" s="256">
        <v>40</v>
      </c>
      <c r="R9" s="257">
        <v>69</v>
      </c>
      <c r="S9" s="253">
        <v>172.5</v>
      </c>
      <c r="T9" s="79">
        <v>113</v>
      </c>
      <c r="U9" s="79">
        <v>137</v>
      </c>
      <c r="V9" s="253">
        <v>121.23893805309736</v>
      </c>
      <c r="W9" s="256">
        <v>32</v>
      </c>
      <c r="X9" s="257">
        <v>45</v>
      </c>
      <c r="Y9" s="253">
        <v>140.625</v>
      </c>
      <c r="Z9" s="256">
        <v>30</v>
      </c>
      <c r="AA9" s="257">
        <v>39</v>
      </c>
      <c r="AB9" s="190">
        <v>130</v>
      </c>
      <c r="AC9" s="83"/>
    </row>
    <row r="10" spans="1:29" x14ac:dyDescent="0.25">
      <c r="A10" s="258" t="s">
        <v>50</v>
      </c>
      <c r="B10" s="76">
        <v>3</v>
      </c>
      <c r="C10" s="76">
        <v>5</v>
      </c>
      <c r="D10" s="253">
        <v>166.66666666666669</v>
      </c>
      <c r="E10" s="259">
        <v>1</v>
      </c>
      <c r="F10" s="260">
        <v>3</v>
      </c>
      <c r="G10" s="253">
        <v>300</v>
      </c>
      <c r="H10" s="79">
        <v>0</v>
      </c>
      <c r="I10" s="260">
        <v>0</v>
      </c>
      <c r="J10" s="253" t="s">
        <v>114</v>
      </c>
      <c r="K10" s="259">
        <v>0</v>
      </c>
      <c r="L10" s="260">
        <v>1</v>
      </c>
      <c r="M10" s="253" t="s">
        <v>114</v>
      </c>
      <c r="N10" s="259">
        <v>0</v>
      </c>
      <c r="O10" s="260">
        <v>0</v>
      </c>
      <c r="P10" s="222" t="s">
        <v>114</v>
      </c>
      <c r="Q10" s="259">
        <v>0</v>
      </c>
      <c r="R10" s="260">
        <v>3</v>
      </c>
      <c r="S10" s="253" t="s">
        <v>114</v>
      </c>
      <c r="T10" s="79">
        <v>3</v>
      </c>
      <c r="U10" s="79">
        <v>3</v>
      </c>
      <c r="V10" s="253">
        <v>100</v>
      </c>
      <c r="W10" s="259">
        <v>1</v>
      </c>
      <c r="X10" s="260">
        <v>1</v>
      </c>
      <c r="Y10" s="253">
        <v>100</v>
      </c>
      <c r="Z10" s="259">
        <v>1</v>
      </c>
      <c r="AA10" s="260">
        <v>0</v>
      </c>
      <c r="AB10" s="190">
        <v>0</v>
      </c>
      <c r="AC10" s="83"/>
    </row>
    <row r="11" spans="1:29" ht="16.5" customHeight="1" x14ac:dyDescent="0.25">
      <c r="A11" s="261" t="s">
        <v>103</v>
      </c>
      <c r="B11" s="76">
        <v>9</v>
      </c>
      <c r="C11" s="76">
        <v>18</v>
      </c>
      <c r="D11" s="253">
        <v>200</v>
      </c>
      <c r="E11" s="259">
        <v>2</v>
      </c>
      <c r="F11" s="260">
        <v>12</v>
      </c>
      <c r="G11" s="253">
        <v>600</v>
      </c>
      <c r="H11" s="79">
        <v>0</v>
      </c>
      <c r="I11" s="260">
        <v>1</v>
      </c>
      <c r="J11" s="253" t="s">
        <v>114</v>
      </c>
      <c r="K11" s="259">
        <v>0</v>
      </c>
      <c r="L11" s="260">
        <v>0</v>
      </c>
      <c r="M11" s="253" t="s">
        <v>114</v>
      </c>
      <c r="N11" s="259">
        <v>0</v>
      </c>
      <c r="O11" s="260">
        <v>0</v>
      </c>
      <c r="P11" s="222" t="s">
        <v>114</v>
      </c>
      <c r="Q11" s="259">
        <v>1</v>
      </c>
      <c r="R11" s="260">
        <v>11</v>
      </c>
      <c r="S11" s="253">
        <v>1100</v>
      </c>
      <c r="T11" s="79">
        <v>9</v>
      </c>
      <c r="U11" s="79">
        <v>10</v>
      </c>
      <c r="V11" s="253">
        <v>111.11111111111111</v>
      </c>
      <c r="W11" s="259">
        <v>2</v>
      </c>
      <c r="X11" s="260">
        <v>5</v>
      </c>
      <c r="Y11" s="253">
        <v>250</v>
      </c>
      <c r="Z11" s="259">
        <v>1</v>
      </c>
      <c r="AA11" s="260">
        <v>3</v>
      </c>
      <c r="AB11" s="190">
        <v>300</v>
      </c>
      <c r="AC11" s="83"/>
    </row>
    <row r="12" spans="1:29" ht="14.25" customHeight="1" x14ac:dyDescent="0.25">
      <c r="A12" s="261" t="s">
        <v>52</v>
      </c>
      <c r="B12" s="76">
        <v>42</v>
      </c>
      <c r="C12" s="76">
        <v>40</v>
      </c>
      <c r="D12" s="253">
        <v>95.238095238095227</v>
      </c>
      <c r="E12" s="259">
        <v>36</v>
      </c>
      <c r="F12" s="260">
        <v>31</v>
      </c>
      <c r="G12" s="253">
        <v>86.111111111111114</v>
      </c>
      <c r="H12" s="79">
        <v>5</v>
      </c>
      <c r="I12" s="260">
        <v>5</v>
      </c>
      <c r="J12" s="253">
        <v>100</v>
      </c>
      <c r="K12" s="259">
        <v>1</v>
      </c>
      <c r="L12" s="260">
        <v>1</v>
      </c>
      <c r="M12" s="253">
        <v>100</v>
      </c>
      <c r="N12" s="259">
        <v>0</v>
      </c>
      <c r="O12" s="260">
        <v>0</v>
      </c>
      <c r="P12" s="222" t="s">
        <v>114</v>
      </c>
      <c r="Q12" s="259">
        <v>33</v>
      </c>
      <c r="R12" s="260">
        <v>29</v>
      </c>
      <c r="S12" s="253">
        <v>87.878787878787875</v>
      </c>
      <c r="T12" s="79">
        <v>31</v>
      </c>
      <c r="U12" s="79">
        <v>22</v>
      </c>
      <c r="V12" s="253">
        <v>70.967741935483872</v>
      </c>
      <c r="W12" s="259">
        <v>25</v>
      </c>
      <c r="X12" s="260">
        <v>13</v>
      </c>
      <c r="Y12" s="253">
        <v>52</v>
      </c>
      <c r="Z12" s="259">
        <v>22</v>
      </c>
      <c r="AA12" s="260">
        <v>9</v>
      </c>
      <c r="AB12" s="190">
        <v>40.909090909090914</v>
      </c>
      <c r="AC12" s="83"/>
    </row>
    <row r="13" spans="1:29" ht="15" customHeight="1" x14ac:dyDescent="0.25">
      <c r="A13" s="261" t="s">
        <v>53</v>
      </c>
      <c r="B13" s="76">
        <v>25</v>
      </c>
      <c r="C13" s="76">
        <v>28</v>
      </c>
      <c r="D13" s="253">
        <v>112.00000000000001</v>
      </c>
      <c r="E13" s="259">
        <v>2</v>
      </c>
      <c r="F13" s="260">
        <v>1</v>
      </c>
      <c r="G13" s="253">
        <v>50</v>
      </c>
      <c r="H13" s="79">
        <v>0</v>
      </c>
      <c r="I13" s="260">
        <v>1</v>
      </c>
      <c r="J13" s="253" t="s">
        <v>114</v>
      </c>
      <c r="K13" s="259">
        <v>0</v>
      </c>
      <c r="L13" s="260">
        <v>0</v>
      </c>
      <c r="M13" s="253" t="s">
        <v>114</v>
      </c>
      <c r="N13" s="259">
        <v>0</v>
      </c>
      <c r="O13" s="260">
        <v>0</v>
      </c>
      <c r="P13" s="222" t="s">
        <v>114</v>
      </c>
      <c r="Q13" s="259">
        <v>1</v>
      </c>
      <c r="R13" s="260">
        <v>1</v>
      </c>
      <c r="S13" s="253">
        <v>100</v>
      </c>
      <c r="T13" s="79">
        <v>23</v>
      </c>
      <c r="U13" s="79">
        <v>27</v>
      </c>
      <c r="V13" s="253">
        <v>117.39130434782609</v>
      </c>
      <c r="W13" s="259">
        <v>0</v>
      </c>
      <c r="X13" s="260">
        <v>0</v>
      </c>
      <c r="Y13" s="253" t="s">
        <v>114</v>
      </c>
      <c r="Z13" s="259">
        <v>0</v>
      </c>
      <c r="AA13" s="260">
        <v>0</v>
      </c>
      <c r="AB13" s="190" t="s">
        <v>114</v>
      </c>
      <c r="AC13" s="83"/>
    </row>
    <row r="14" spans="1:29" ht="13.5" customHeight="1" x14ac:dyDescent="0.25">
      <c r="A14" s="261" t="s">
        <v>104</v>
      </c>
      <c r="B14" s="76">
        <v>27</v>
      </c>
      <c r="C14" s="76">
        <v>30</v>
      </c>
      <c r="D14" s="253">
        <v>111.11111111111111</v>
      </c>
      <c r="E14" s="259">
        <v>8</v>
      </c>
      <c r="F14" s="260">
        <v>13</v>
      </c>
      <c r="G14" s="253">
        <v>162.5</v>
      </c>
      <c r="H14" s="79">
        <v>2</v>
      </c>
      <c r="I14" s="260">
        <v>2</v>
      </c>
      <c r="J14" s="253">
        <v>100</v>
      </c>
      <c r="K14" s="259">
        <v>1</v>
      </c>
      <c r="L14" s="260">
        <v>0</v>
      </c>
      <c r="M14" s="253">
        <v>0</v>
      </c>
      <c r="N14" s="259">
        <v>1</v>
      </c>
      <c r="O14" s="260">
        <v>0</v>
      </c>
      <c r="P14" s="222">
        <v>0</v>
      </c>
      <c r="Q14" s="259">
        <v>8</v>
      </c>
      <c r="R14" s="260">
        <v>13</v>
      </c>
      <c r="S14" s="253">
        <v>162.5</v>
      </c>
      <c r="T14" s="79">
        <v>23</v>
      </c>
      <c r="U14" s="79">
        <v>23</v>
      </c>
      <c r="V14" s="253">
        <v>100</v>
      </c>
      <c r="W14" s="259">
        <v>4</v>
      </c>
      <c r="X14" s="260">
        <v>10</v>
      </c>
      <c r="Y14" s="253">
        <v>250</v>
      </c>
      <c r="Z14" s="259">
        <v>4</v>
      </c>
      <c r="AA14" s="260">
        <v>10</v>
      </c>
      <c r="AB14" s="190">
        <v>250</v>
      </c>
      <c r="AC14" s="83"/>
    </row>
    <row r="15" spans="1:29" ht="16.5" customHeight="1" x14ac:dyDescent="0.25">
      <c r="A15" s="261" t="s">
        <v>55</v>
      </c>
      <c r="B15" s="76">
        <v>6</v>
      </c>
      <c r="C15" s="76">
        <v>7</v>
      </c>
      <c r="D15" s="253">
        <v>116.66666666666667</v>
      </c>
      <c r="E15" s="259">
        <v>5</v>
      </c>
      <c r="F15" s="260">
        <v>6</v>
      </c>
      <c r="G15" s="253">
        <v>120</v>
      </c>
      <c r="H15" s="79">
        <v>3</v>
      </c>
      <c r="I15" s="260">
        <v>2</v>
      </c>
      <c r="J15" s="253">
        <v>66.666666666666657</v>
      </c>
      <c r="K15" s="259">
        <v>2</v>
      </c>
      <c r="L15" s="260">
        <v>0</v>
      </c>
      <c r="M15" s="253">
        <v>0</v>
      </c>
      <c r="N15" s="259">
        <v>0</v>
      </c>
      <c r="O15" s="260">
        <v>0</v>
      </c>
      <c r="P15" s="222" t="s">
        <v>114</v>
      </c>
      <c r="Q15" s="259">
        <v>5</v>
      </c>
      <c r="R15" s="260">
        <v>5</v>
      </c>
      <c r="S15" s="253">
        <v>100</v>
      </c>
      <c r="T15" s="79">
        <v>2</v>
      </c>
      <c r="U15" s="79">
        <v>5</v>
      </c>
      <c r="V15" s="253">
        <v>250</v>
      </c>
      <c r="W15" s="259">
        <v>1</v>
      </c>
      <c r="X15" s="260">
        <v>4</v>
      </c>
      <c r="Y15" s="253">
        <v>400</v>
      </c>
      <c r="Z15" s="259">
        <v>1</v>
      </c>
      <c r="AA15" s="260">
        <v>4</v>
      </c>
      <c r="AB15" s="190">
        <v>400</v>
      </c>
      <c r="AC15" s="83"/>
    </row>
    <row r="16" spans="1:29" ht="14.25" customHeight="1" x14ac:dyDescent="0.25">
      <c r="A16" s="261" t="s">
        <v>56</v>
      </c>
      <c r="B16" s="76">
        <v>5</v>
      </c>
      <c r="C16" s="76">
        <v>4</v>
      </c>
      <c r="D16" s="253">
        <v>80</v>
      </c>
      <c r="E16" s="259">
        <v>4</v>
      </c>
      <c r="F16" s="260">
        <v>4</v>
      </c>
      <c r="G16" s="253">
        <v>100</v>
      </c>
      <c r="H16" s="79">
        <v>3</v>
      </c>
      <c r="I16" s="260">
        <v>0</v>
      </c>
      <c r="J16" s="253">
        <v>0</v>
      </c>
      <c r="K16" s="259">
        <v>0</v>
      </c>
      <c r="L16" s="260">
        <v>0</v>
      </c>
      <c r="M16" s="253" t="s">
        <v>114</v>
      </c>
      <c r="N16" s="259">
        <v>0</v>
      </c>
      <c r="O16" s="260">
        <v>0</v>
      </c>
      <c r="P16" s="222" t="s">
        <v>114</v>
      </c>
      <c r="Q16" s="259">
        <v>4</v>
      </c>
      <c r="R16" s="260">
        <v>4</v>
      </c>
      <c r="S16" s="253">
        <v>100</v>
      </c>
      <c r="T16" s="79">
        <v>1</v>
      </c>
      <c r="U16" s="79">
        <v>3</v>
      </c>
      <c r="V16" s="253">
        <v>300</v>
      </c>
      <c r="W16" s="259">
        <v>1</v>
      </c>
      <c r="X16" s="260">
        <v>3</v>
      </c>
      <c r="Y16" s="253">
        <v>300</v>
      </c>
      <c r="Z16" s="259">
        <v>1</v>
      </c>
      <c r="AA16" s="260">
        <v>3</v>
      </c>
      <c r="AB16" s="190">
        <v>300</v>
      </c>
      <c r="AC16" s="83"/>
    </row>
    <row r="17" spans="1:29" ht="16.5" customHeight="1" x14ac:dyDescent="0.25">
      <c r="A17" s="261" t="s">
        <v>57</v>
      </c>
      <c r="B17" s="76">
        <v>15</v>
      </c>
      <c r="C17" s="76">
        <v>14</v>
      </c>
      <c r="D17" s="253">
        <v>93.333333333333329</v>
      </c>
      <c r="E17" s="259">
        <v>15</v>
      </c>
      <c r="F17" s="260">
        <v>14</v>
      </c>
      <c r="G17" s="253">
        <v>93.333333333333329</v>
      </c>
      <c r="H17" s="79">
        <v>1</v>
      </c>
      <c r="I17" s="260">
        <v>4</v>
      </c>
      <c r="J17" s="253">
        <v>400</v>
      </c>
      <c r="K17" s="259">
        <v>1</v>
      </c>
      <c r="L17" s="260">
        <v>1</v>
      </c>
      <c r="M17" s="253">
        <v>100</v>
      </c>
      <c r="N17" s="259">
        <v>0</v>
      </c>
      <c r="O17" s="260">
        <v>0</v>
      </c>
      <c r="P17" s="222" t="s">
        <v>114</v>
      </c>
      <c r="Q17" s="259">
        <v>9</v>
      </c>
      <c r="R17" s="260">
        <v>11</v>
      </c>
      <c r="S17" s="253">
        <v>122.22222222222223</v>
      </c>
      <c r="T17" s="79">
        <v>9</v>
      </c>
      <c r="U17" s="79">
        <v>7</v>
      </c>
      <c r="V17" s="253">
        <v>77.777777777777786</v>
      </c>
      <c r="W17" s="259">
        <v>9</v>
      </c>
      <c r="X17" s="260">
        <v>7</v>
      </c>
      <c r="Y17" s="253">
        <v>77.777777777777786</v>
      </c>
      <c r="Z17" s="259">
        <v>9</v>
      </c>
      <c r="AA17" s="260">
        <v>7</v>
      </c>
      <c r="AB17" s="190">
        <v>77.777777777777786</v>
      </c>
      <c r="AC17" s="83"/>
    </row>
    <row r="18" spans="1:29" ht="15" customHeight="1" x14ac:dyDescent="0.25">
      <c r="A18" s="261" t="s">
        <v>58</v>
      </c>
      <c r="B18" s="76">
        <v>2</v>
      </c>
      <c r="C18" s="76">
        <v>2</v>
      </c>
      <c r="D18" s="253">
        <v>100</v>
      </c>
      <c r="E18" s="259">
        <v>0</v>
      </c>
      <c r="F18" s="260">
        <v>0</v>
      </c>
      <c r="G18" s="253" t="s">
        <v>114</v>
      </c>
      <c r="H18" s="79">
        <v>0</v>
      </c>
      <c r="I18" s="260">
        <v>0</v>
      </c>
      <c r="J18" s="253" t="s">
        <v>114</v>
      </c>
      <c r="K18" s="259">
        <v>0</v>
      </c>
      <c r="L18" s="260">
        <v>0</v>
      </c>
      <c r="M18" s="253" t="s">
        <v>114</v>
      </c>
      <c r="N18" s="259">
        <v>0</v>
      </c>
      <c r="O18" s="260">
        <v>0</v>
      </c>
      <c r="P18" s="222" t="s">
        <v>114</v>
      </c>
      <c r="Q18" s="259">
        <v>0</v>
      </c>
      <c r="R18" s="260">
        <v>0</v>
      </c>
      <c r="S18" s="253" t="s">
        <v>114</v>
      </c>
      <c r="T18" s="79">
        <v>2</v>
      </c>
      <c r="U18" s="79">
        <v>2</v>
      </c>
      <c r="V18" s="253">
        <v>100</v>
      </c>
      <c r="W18" s="259">
        <v>0</v>
      </c>
      <c r="X18" s="260">
        <v>0</v>
      </c>
      <c r="Y18" s="253" t="s">
        <v>114</v>
      </c>
      <c r="Z18" s="259">
        <v>0</v>
      </c>
      <c r="AA18" s="260">
        <v>0</v>
      </c>
      <c r="AB18" s="190" t="s">
        <v>114</v>
      </c>
      <c r="AC18" s="83"/>
    </row>
    <row r="19" spans="1:29" ht="16.5" customHeight="1" x14ac:dyDescent="0.25">
      <c r="A19" s="261" t="s">
        <v>59</v>
      </c>
      <c r="B19" s="76">
        <v>15</v>
      </c>
      <c r="C19" s="76">
        <v>13</v>
      </c>
      <c r="D19" s="253">
        <v>86.666666666666671</v>
      </c>
      <c r="E19" s="259">
        <v>13</v>
      </c>
      <c r="F19" s="260">
        <v>11</v>
      </c>
      <c r="G19" s="253">
        <v>84.615384615384613</v>
      </c>
      <c r="H19" s="79">
        <v>2</v>
      </c>
      <c r="I19" s="260">
        <v>2</v>
      </c>
      <c r="J19" s="253">
        <v>100</v>
      </c>
      <c r="K19" s="259">
        <v>3</v>
      </c>
      <c r="L19" s="260">
        <v>1</v>
      </c>
      <c r="M19" s="253">
        <v>33.333333333333329</v>
      </c>
      <c r="N19" s="259">
        <v>0</v>
      </c>
      <c r="O19" s="260">
        <v>0</v>
      </c>
      <c r="P19" s="222" t="s">
        <v>114</v>
      </c>
      <c r="Q19" s="259">
        <v>13</v>
      </c>
      <c r="R19" s="260">
        <v>10</v>
      </c>
      <c r="S19" s="253">
        <v>76.923076923076934</v>
      </c>
      <c r="T19" s="79">
        <v>13</v>
      </c>
      <c r="U19" s="79">
        <v>4</v>
      </c>
      <c r="V19" s="253">
        <v>30.76923076923077</v>
      </c>
      <c r="W19" s="259">
        <v>11</v>
      </c>
      <c r="X19" s="260">
        <v>2</v>
      </c>
      <c r="Y19" s="253">
        <v>18.181818181818183</v>
      </c>
      <c r="Z19" s="259">
        <v>11</v>
      </c>
      <c r="AA19" s="260">
        <v>1</v>
      </c>
      <c r="AB19" s="190">
        <v>9.0909090909090917</v>
      </c>
      <c r="AC19" s="83"/>
    </row>
    <row r="20" spans="1:29" ht="18" customHeight="1" x14ac:dyDescent="0.25">
      <c r="A20" s="261" t="s">
        <v>60</v>
      </c>
      <c r="B20" s="76">
        <v>19</v>
      </c>
      <c r="C20" s="76">
        <v>19</v>
      </c>
      <c r="D20" s="253">
        <v>100</v>
      </c>
      <c r="E20" s="259">
        <v>14</v>
      </c>
      <c r="F20" s="260">
        <v>12</v>
      </c>
      <c r="G20" s="253">
        <v>85.714285714285708</v>
      </c>
      <c r="H20" s="79">
        <v>2</v>
      </c>
      <c r="I20" s="260">
        <v>8</v>
      </c>
      <c r="J20" s="253">
        <v>400</v>
      </c>
      <c r="K20" s="259">
        <v>0</v>
      </c>
      <c r="L20" s="260">
        <v>3</v>
      </c>
      <c r="M20" s="253" t="s">
        <v>114</v>
      </c>
      <c r="N20" s="259">
        <v>0</v>
      </c>
      <c r="O20" s="260">
        <v>0</v>
      </c>
      <c r="P20" s="222" t="s">
        <v>114</v>
      </c>
      <c r="Q20" s="259">
        <v>12</v>
      </c>
      <c r="R20" s="260">
        <v>11</v>
      </c>
      <c r="S20" s="253">
        <v>91.666666666666657</v>
      </c>
      <c r="T20" s="79">
        <v>15</v>
      </c>
      <c r="U20" s="79">
        <v>9</v>
      </c>
      <c r="V20" s="253">
        <v>60</v>
      </c>
      <c r="W20" s="259">
        <v>10</v>
      </c>
      <c r="X20" s="260">
        <v>2</v>
      </c>
      <c r="Y20" s="253">
        <v>20</v>
      </c>
      <c r="Z20" s="259">
        <v>8</v>
      </c>
      <c r="AA20" s="260">
        <v>1</v>
      </c>
      <c r="AB20" s="190">
        <v>12.5</v>
      </c>
      <c r="AC20" s="83"/>
    </row>
    <row r="21" spans="1:29" ht="15.75" customHeight="1" x14ac:dyDescent="0.25">
      <c r="A21" s="261" t="s">
        <v>61</v>
      </c>
      <c r="B21" s="76">
        <v>6</v>
      </c>
      <c r="C21" s="76">
        <v>3</v>
      </c>
      <c r="D21" s="253">
        <v>50</v>
      </c>
      <c r="E21" s="259">
        <v>6</v>
      </c>
      <c r="F21" s="260">
        <v>3</v>
      </c>
      <c r="G21" s="253">
        <v>50</v>
      </c>
      <c r="H21" s="79">
        <v>0</v>
      </c>
      <c r="I21" s="260">
        <v>0</v>
      </c>
      <c r="J21" s="253" t="s">
        <v>114</v>
      </c>
      <c r="K21" s="259">
        <v>0</v>
      </c>
      <c r="L21" s="260">
        <v>0</v>
      </c>
      <c r="M21" s="253" t="s">
        <v>114</v>
      </c>
      <c r="N21" s="259">
        <v>0</v>
      </c>
      <c r="O21" s="260">
        <v>0</v>
      </c>
      <c r="P21" s="222" t="s">
        <v>114</v>
      </c>
      <c r="Q21" s="259">
        <v>6</v>
      </c>
      <c r="R21" s="260">
        <v>3</v>
      </c>
      <c r="S21" s="253">
        <v>50</v>
      </c>
      <c r="T21" s="79">
        <v>4</v>
      </c>
      <c r="U21" s="79">
        <v>2</v>
      </c>
      <c r="V21" s="253">
        <v>50</v>
      </c>
      <c r="W21" s="259">
        <v>4</v>
      </c>
      <c r="X21" s="260">
        <v>2</v>
      </c>
      <c r="Y21" s="253">
        <v>50</v>
      </c>
      <c r="Z21" s="259">
        <v>4</v>
      </c>
      <c r="AA21" s="260">
        <v>2</v>
      </c>
      <c r="AB21" s="190">
        <v>50</v>
      </c>
      <c r="AC21" s="83"/>
    </row>
    <row r="22" spans="1:29" ht="18" customHeight="1" x14ac:dyDescent="0.25">
      <c r="A22" s="261" t="s">
        <v>62</v>
      </c>
      <c r="B22" s="76">
        <v>6</v>
      </c>
      <c r="C22" s="76">
        <v>10</v>
      </c>
      <c r="D22" s="253">
        <v>166.66666666666669</v>
      </c>
      <c r="E22" s="259">
        <v>5</v>
      </c>
      <c r="F22" s="260">
        <v>9</v>
      </c>
      <c r="G22" s="253">
        <v>180</v>
      </c>
      <c r="H22" s="79">
        <v>0</v>
      </c>
      <c r="I22" s="260">
        <v>1</v>
      </c>
      <c r="J22" s="253" t="s">
        <v>114</v>
      </c>
      <c r="K22" s="259">
        <v>0</v>
      </c>
      <c r="L22" s="260">
        <v>0</v>
      </c>
      <c r="M22" s="253" t="s">
        <v>114</v>
      </c>
      <c r="N22" s="259">
        <v>0</v>
      </c>
      <c r="O22" s="260">
        <v>0</v>
      </c>
      <c r="P22" s="222" t="s">
        <v>114</v>
      </c>
      <c r="Q22" s="259">
        <v>5</v>
      </c>
      <c r="R22" s="260">
        <v>9</v>
      </c>
      <c r="S22" s="253">
        <v>180</v>
      </c>
      <c r="T22" s="79">
        <v>5</v>
      </c>
      <c r="U22" s="79">
        <v>6</v>
      </c>
      <c r="V22" s="253">
        <v>120</v>
      </c>
      <c r="W22" s="259">
        <v>4</v>
      </c>
      <c r="X22" s="260">
        <v>5</v>
      </c>
      <c r="Y22" s="253">
        <v>125</v>
      </c>
      <c r="Z22" s="259">
        <v>4</v>
      </c>
      <c r="AA22" s="260">
        <v>5</v>
      </c>
      <c r="AB22" s="190">
        <v>125</v>
      </c>
      <c r="AC22" s="83"/>
    </row>
    <row r="23" spans="1:29" ht="18" customHeight="1" x14ac:dyDescent="0.25">
      <c r="A23" s="261" t="s">
        <v>63</v>
      </c>
      <c r="B23" s="76">
        <v>1</v>
      </c>
      <c r="C23" s="76">
        <v>9</v>
      </c>
      <c r="D23" s="253">
        <v>900</v>
      </c>
      <c r="E23" s="259">
        <v>1</v>
      </c>
      <c r="F23" s="260">
        <v>9</v>
      </c>
      <c r="G23" s="253">
        <v>900</v>
      </c>
      <c r="H23" s="79">
        <v>0</v>
      </c>
      <c r="I23" s="260">
        <v>3</v>
      </c>
      <c r="J23" s="253" t="s">
        <v>114</v>
      </c>
      <c r="K23" s="259">
        <v>0</v>
      </c>
      <c r="L23" s="260">
        <v>0</v>
      </c>
      <c r="M23" s="253" t="s">
        <v>114</v>
      </c>
      <c r="N23" s="259">
        <v>0</v>
      </c>
      <c r="O23" s="260">
        <v>0</v>
      </c>
      <c r="P23" s="222" t="s">
        <v>114</v>
      </c>
      <c r="Q23" s="259">
        <v>1</v>
      </c>
      <c r="R23" s="260">
        <v>8</v>
      </c>
      <c r="S23" s="253">
        <v>800</v>
      </c>
      <c r="T23" s="79">
        <v>0</v>
      </c>
      <c r="U23" s="79">
        <v>3</v>
      </c>
      <c r="V23" s="253" t="s">
        <v>114</v>
      </c>
      <c r="W23" s="259">
        <v>0</v>
      </c>
      <c r="X23" s="260">
        <v>3</v>
      </c>
      <c r="Y23" s="253" t="s">
        <v>114</v>
      </c>
      <c r="Z23" s="259">
        <v>0</v>
      </c>
      <c r="AA23" s="260">
        <v>3</v>
      </c>
      <c r="AB23" s="190" t="s">
        <v>114</v>
      </c>
      <c r="AC23" s="83"/>
    </row>
    <row r="24" spans="1:29" x14ac:dyDescent="0.25">
      <c r="A24" s="255" t="s">
        <v>64</v>
      </c>
      <c r="B24" s="76">
        <v>11</v>
      </c>
      <c r="C24" s="76">
        <v>14</v>
      </c>
      <c r="D24" s="253">
        <v>127.27272727272727</v>
      </c>
      <c r="E24" s="259">
        <v>10</v>
      </c>
      <c r="F24" s="260">
        <v>13</v>
      </c>
      <c r="G24" s="253">
        <v>130</v>
      </c>
      <c r="H24" s="79">
        <v>0</v>
      </c>
      <c r="I24" s="260">
        <v>2</v>
      </c>
      <c r="J24" s="253" t="s">
        <v>114</v>
      </c>
      <c r="K24" s="259">
        <v>0</v>
      </c>
      <c r="L24" s="260">
        <v>0</v>
      </c>
      <c r="M24" s="253" t="s">
        <v>114</v>
      </c>
      <c r="N24" s="259">
        <v>0</v>
      </c>
      <c r="O24" s="260">
        <v>0</v>
      </c>
      <c r="P24" s="222" t="s">
        <v>114</v>
      </c>
      <c r="Q24" s="259">
        <v>9</v>
      </c>
      <c r="R24" s="260">
        <v>12</v>
      </c>
      <c r="S24" s="253">
        <v>133.33333333333331</v>
      </c>
      <c r="T24" s="79">
        <v>8</v>
      </c>
      <c r="U24" s="79">
        <v>8</v>
      </c>
      <c r="V24" s="253">
        <v>100</v>
      </c>
      <c r="W24" s="259">
        <v>7</v>
      </c>
      <c r="X24" s="260">
        <v>7</v>
      </c>
      <c r="Y24" s="253">
        <v>100</v>
      </c>
      <c r="Z24" s="259">
        <v>7</v>
      </c>
      <c r="AA24" s="260">
        <v>7</v>
      </c>
      <c r="AB24" s="190">
        <v>100</v>
      </c>
      <c r="AC24" s="83"/>
    </row>
    <row r="25" spans="1:29" x14ac:dyDescent="0.25">
      <c r="A25" s="255" t="s">
        <v>105</v>
      </c>
      <c r="B25" s="76">
        <v>20</v>
      </c>
      <c r="C25" s="76">
        <v>23</v>
      </c>
      <c r="D25" s="253">
        <v>114.99999999999999</v>
      </c>
      <c r="E25" s="259">
        <v>18</v>
      </c>
      <c r="F25" s="260">
        <v>22</v>
      </c>
      <c r="G25" s="253">
        <v>122.22222222222223</v>
      </c>
      <c r="H25" s="79">
        <v>7</v>
      </c>
      <c r="I25" s="260">
        <v>0</v>
      </c>
      <c r="J25" s="253">
        <v>0</v>
      </c>
      <c r="K25" s="259">
        <v>1</v>
      </c>
      <c r="L25" s="260">
        <v>0</v>
      </c>
      <c r="M25" s="253">
        <v>0</v>
      </c>
      <c r="N25" s="259">
        <v>0</v>
      </c>
      <c r="O25" s="260">
        <v>1</v>
      </c>
      <c r="P25" s="222" t="s">
        <v>114</v>
      </c>
      <c r="Q25" s="259">
        <v>17</v>
      </c>
      <c r="R25" s="260">
        <v>22</v>
      </c>
      <c r="S25" s="253">
        <v>129.41176470588235</v>
      </c>
      <c r="T25" s="79">
        <v>9</v>
      </c>
      <c r="U25" s="79">
        <v>13</v>
      </c>
      <c r="V25" s="253">
        <v>144.44444444444443</v>
      </c>
      <c r="W25" s="259">
        <v>7</v>
      </c>
      <c r="X25" s="260">
        <v>12</v>
      </c>
      <c r="Y25" s="253">
        <v>171.42857142857142</v>
      </c>
      <c r="Z25" s="259">
        <v>7</v>
      </c>
      <c r="AA25" s="260">
        <v>10</v>
      </c>
      <c r="AB25" s="190">
        <v>142.85714285714286</v>
      </c>
      <c r="AC25" s="83"/>
    </row>
    <row r="26" spans="1:29" x14ac:dyDescent="0.25">
      <c r="A26" s="255" t="s">
        <v>66</v>
      </c>
      <c r="B26" s="76">
        <v>15</v>
      </c>
      <c r="C26" s="76">
        <v>16</v>
      </c>
      <c r="D26" s="253">
        <v>106.66666666666667</v>
      </c>
      <c r="E26" s="259">
        <v>10</v>
      </c>
      <c r="F26" s="260">
        <v>11</v>
      </c>
      <c r="G26" s="253">
        <v>110.00000000000001</v>
      </c>
      <c r="H26" s="79">
        <v>3</v>
      </c>
      <c r="I26" s="260">
        <v>2</v>
      </c>
      <c r="J26" s="253">
        <v>66.666666666666657</v>
      </c>
      <c r="K26" s="259">
        <v>0</v>
      </c>
      <c r="L26" s="260">
        <v>1</v>
      </c>
      <c r="M26" s="253" t="s">
        <v>114</v>
      </c>
      <c r="N26" s="259">
        <v>0</v>
      </c>
      <c r="O26" s="260">
        <v>0</v>
      </c>
      <c r="P26" s="222" t="s">
        <v>114</v>
      </c>
      <c r="Q26" s="259">
        <v>8</v>
      </c>
      <c r="R26" s="260">
        <v>10</v>
      </c>
      <c r="S26" s="253">
        <v>125</v>
      </c>
      <c r="T26" s="79">
        <v>12</v>
      </c>
      <c r="U26" s="79">
        <v>10</v>
      </c>
      <c r="V26" s="253">
        <v>83.333333333333343</v>
      </c>
      <c r="W26" s="259">
        <v>7</v>
      </c>
      <c r="X26" s="260">
        <v>5</v>
      </c>
      <c r="Y26" s="253">
        <v>71.428571428571431</v>
      </c>
      <c r="Z26" s="259">
        <v>7</v>
      </c>
      <c r="AA26" s="260">
        <v>3</v>
      </c>
      <c r="AB26" s="190">
        <v>42.857142857142854</v>
      </c>
      <c r="AC26" s="83"/>
    </row>
    <row r="27" spans="1:29" x14ac:dyDescent="0.25">
      <c r="A27" s="255" t="s">
        <v>67</v>
      </c>
      <c r="B27" s="76">
        <v>5</v>
      </c>
      <c r="C27" s="76">
        <v>5</v>
      </c>
      <c r="D27" s="253">
        <v>100</v>
      </c>
      <c r="E27" s="259">
        <v>5</v>
      </c>
      <c r="F27" s="260">
        <v>4</v>
      </c>
      <c r="G27" s="253">
        <v>80</v>
      </c>
      <c r="H27" s="79">
        <v>1</v>
      </c>
      <c r="I27" s="260">
        <v>1</v>
      </c>
      <c r="J27" s="253">
        <v>100</v>
      </c>
      <c r="K27" s="259">
        <v>0</v>
      </c>
      <c r="L27" s="260">
        <v>1</v>
      </c>
      <c r="M27" s="253" t="s">
        <v>114</v>
      </c>
      <c r="N27" s="259">
        <v>0</v>
      </c>
      <c r="O27" s="260">
        <v>0</v>
      </c>
      <c r="P27" s="222" t="s">
        <v>114</v>
      </c>
      <c r="Q27" s="259">
        <v>5</v>
      </c>
      <c r="R27" s="260">
        <v>4</v>
      </c>
      <c r="S27" s="253">
        <v>80</v>
      </c>
      <c r="T27" s="79">
        <v>1</v>
      </c>
      <c r="U27" s="79">
        <v>4</v>
      </c>
      <c r="V27" s="253">
        <v>400</v>
      </c>
      <c r="W27" s="259">
        <v>1</v>
      </c>
      <c r="X27" s="260">
        <v>3</v>
      </c>
      <c r="Y27" s="253">
        <v>300</v>
      </c>
      <c r="Z27" s="259">
        <v>1</v>
      </c>
      <c r="AA27" s="260">
        <v>2</v>
      </c>
      <c r="AB27" s="190">
        <v>200</v>
      </c>
      <c r="AC27" s="83"/>
    </row>
    <row r="28" spans="1:29" x14ac:dyDescent="0.25">
      <c r="A28" s="255" t="s">
        <v>68</v>
      </c>
      <c r="B28" s="76">
        <v>5</v>
      </c>
      <c r="C28" s="76">
        <v>12</v>
      </c>
      <c r="D28" s="253">
        <v>240</v>
      </c>
      <c r="E28" s="259">
        <v>5</v>
      </c>
      <c r="F28" s="260">
        <v>12</v>
      </c>
      <c r="G28" s="253">
        <v>240</v>
      </c>
      <c r="H28" s="79">
        <v>2</v>
      </c>
      <c r="I28" s="260">
        <v>1</v>
      </c>
      <c r="J28" s="253">
        <v>50</v>
      </c>
      <c r="K28" s="259">
        <v>0</v>
      </c>
      <c r="L28" s="260">
        <v>0</v>
      </c>
      <c r="M28" s="253" t="s">
        <v>114</v>
      </c>
      <c r="N28" s="259">
        <v>0</v>
      </c>
      <c r="O28" s="260">
        <v>0</v>
      </c>
      <c r="P28" s="222" t="s">
        <v>114</v>
      </c>
      <c r="Q28" s="259">
        <v>5</v>
      </c>
      <c r="R28" s="260">
        <v>11</v>
      </c>
      <c r="S28" s="253">
        <v>220.00000000000003</v>
      </c>
      <c r="T28" s="79">
        <v>2</v>
      </c>
      <c r="U28" s="79">
        <v>8</v>
      </c>
      <c r="V28" s="253">
        <v>400</v>
      </c>
      <c r="W28" s="259">
        <v>2</v>
      </c>
      <c r="X28" s="260">
        <v>8</v>
      </c>
      <c r="Y28" s="253">
        <v>400</v>
      </c>
      <c r="Z28" s="259">
        <v>2</v>
      </c>
      <c r="AA28" s="260">
        <v>7</v>
      </c>
      <c r="AB28" s="190">
        <v>350</v>
      </c>
      <c r="AC28" s="83"/>
    </row>
    <row r="29" spans="1:29" x14ac:dyDescent="0.25">
      <c r="A29" s="255" t="s">
        <v>69</v>
      </c>
      <c r="B29" s="76">
        <v>4</v>
      </c>
      <c r="C29" s="76">
        <v>4</v>
      </c>
      <c r="D29" s="253">
        <v>100</v>
      </c>
      <c r="E29" s="259">
        <v>4</v>
      </c>
      <c r="F29" s="260">
        <v>4</v>
      </c>
      <c r="G29" s="253">
        <v>100</v>
      </c>
      <c r="H29" s="79">
        <v>0</v>
      </c>
      <c r="I29" s="260">
        <v>1</v>
      </c>
      <c r="J29" s="253" t="s">
        <v>114</v>
      </c>
      <c r="K29" s="259">
        <v>1</v>
      </c>
      <c r="L29" s="260">
        <v>0</v>
      </c>
      <c r="M29" s="253">
        <v>0</v>
      </c>
      <c r="N29" s="259">
        <v>0</v>
      </c>
      <c r="O29" s="260">
        <v>0</v>
      </c>
      <c r="P29" s="222" t="s">
        <v>114</v>
      </c>
      <c r="Q29" s="259">
        <v>1</v>
      </c>
      <c r="R29" s="260">
        <v>4</v>
      </c>
      <c r="S29" s="253">
        <v>400</v>
      </c>
      <c r="T29" s="79">
        <v>3</v>
      </c>
      <c r="U29" s="79">
        <v>3</v>
      </c>
      <c r="V29" s="253">
        <v>100</v>
      </c>
      <c r="W29" s="259">
        <v>3</v>
      </c>
      <c r="X29" s="260">
        <v>3</v>
      </c>
      <c r="Y29" s="253">
        <v>100</v>
      </c>
      <c r="Z29" s="259">
        <v>3</v>
      </c>
      <c r="AA29" s="260">
        <v>3</v>
      </c>
      <c r="AB29" s="190">
        <v>100</v>
      </c>
      <c r="AC29" s="83"/>
    </row>
    <row r="30" spans="1:29" x14ac:dyDescent="0.25">
      <c r="A30" s="255" t="s">
        <v>70</v>
      </c>
      <c r="B30" s="76">
        <v>14</v>
      </c>
      <c r="C30" s="76">
        <v>11</v>
      </c>
      <c r="D30" s="253">
        <v>78.571428571428569</v>
      </c>
      <c r="E30" s="259">
        <v>14</v>
      </c>
      <c r="F30" s="260">
        <v>11</v>
      </c>
      <c r="G30" s="253">
        <v>78.571428571428569</v>
      </c>
      <c r="H30" s="79">
        <v>1</v>
      </c>
      <c r="I30" s="260">
        <v>2</v>
      </c>
      <c r="J30" s="253">
        <v>200</v>
      </c>
      <c r="K30" s="259">
        <v>0</v>
      </c>
      <c r="L30" s="260">
        <v>0</v>
      </c>
      <c r="M30" s="253" t="s">
        <v>114</v>
      </c>
      <c r="N30" s="259">
        <v>0</v>
      </c>
      <c r="O30" s="260">
        <v>0</v>
      </c>
      <c r="P30" s="222" t="s">
        <v>114</v>
      </c>
      <c r="Q30" s="259">
        <v>14</v>
      </c>
      <c r="R30" s="260">
        <v>10</v>
      </c>
      <c r="S30" s="253">
        <v>71.428571428571431</v>
      </c>
      <c r="T30" s="79">
        <v>12</v>
      </c>
      <c r="U30" s="79">
        <v>7</v>
      </c>
      <c r="V30" s="253">
        <v>58.333333333333336</v>
      </c>
      <c r="W30" s="259">
        <v>12</v>
      </c>
      <c r="X30" s="260">
        <v>7</v>
      </c>
      <c r="Y30" s="253">
        <v>58.333333333333336</v>
      </c>
      <c r="Z30" s="259">
        <v>12</v>
      </c>
      <c r="AA30" s="260">
        <v>6</v>
      </c>
      <c r="AB30" s="190">
        <v>50</v>
      </c>
      <c r="AC30" s="83"/>
    </row>
    <row r="31" spans="1:29" s="92" customFormat="1" x14ac:dyDescent="0.25">
      <c r="A31" s="255" t="s">
        <v>71</v>
      </c>
      <c r="B31" s="86">
        <v>1</v>
      </c>
      <c r="C31" s="76">
        <v>1</v>
      </c>
      <c r="D31" s="253">
        <v>100</v>
      </c>
      <c r="E31" s="259">
        <v>0</v>
      </c>
      <c r="F31" s="260">
        <v>0</v>
      </c>
      <c r="G31" s="253" t="s">
        <v>114</v>
      </c>
      <c r="H31" s="88">
        <v>0</v>
      </c>
      <c r="I31" s="260">
        <v>0</v>
      </c>
      <c r="J31" s="253" t="s">
        <v>114</v>
      </c>
      <c r="K31" s="259">
        <v>0</v>
      </c>
      <c r="L31" s="260">
        <v>0</v>
      </c>
      <c r="M31" s="253" t="s">
        <v>114</v>
      </c>
      <c r="N31" s="259">
        <v>0</v>
      </c>
      <c r="O31" s="260">
        <v>0</v>
      </c>
      <c r="P31" s="222" t="s">
        <v>114</v>
      </c>
      <c r="Q31" s="259">
        <v>0</v>
      </c>
      <c r="R31" s="260">
        <v>0</v>
      </c>
      <c r="S31" s="253" t="s">
        <v>114</v>
      </c>
      <c r="T31" s="88">
        <v>1</v>
      </c>
      <c r="U31" s="79">
        <v>1</v>
      </c>
      <c r="V31" s="253">
        <v>100</v>
      </c>
      <c r="W31" s="259">
        <v>0</v>
      </c>
      <c r="X31" s="260">
        <v>0</v>
      </c>
      <c r="Y31" s="253" t="s">
        <v>114</v>
      </c>
      <c r="Z31" s="259">
        <v>0</v>
      </c>
      <c r="AA31" s="260">
        <v>0</v>
      </c>
      <c r="AB31" s="190" t="s">
        <v>114</v>
      </c>
      <c r="AC31" s="91"/>
    </row>
    <row r="32" spans="1:29" x14ac:dyDescent="0.25">
      <c r="A32" s="255" t="s">
        <v>72</v>
      </c>
      <c r="B32" s="94">
        <v>0</v>
      </c>
      <c r="C32" s="76">
        <v>0</v>
      </c>
      <c r="D32" s="253" t="s">
        <v>114</v>
      </c>
      <c r="E32" s="259">
        <v>0</v>
      </c>
      <c r="F32" s="260">
        <v>0</v>
      </c>
      <c r="G32" s="253" t="s">
        <v>114</v>
      </c>
      <c r="H32" s="79">
        <v>0</v>
      </c>
      <c r="I32" s="260">
        <v>0</v>
      </c>
      <c r="J32" s="253" t="s">
        <v>114</v>
      </c>
      <c r="K32" s="259">
        <v>0</v>
      </c>
      <c r="L32" s="260">
        <v>0</v>
      </c>
      <c r="M32" s="253" t="s">
        <v>114</v>
      </c>
      <c r="N32" s="259">
        <v>0</v>
      </c>
      <c r="O32" s="260">
        <v>0</v>
      </c>
      <c r="P32" s="222" t="s">
        <v>114</v>
      </c>
      <c r="Q32" s="259">
        <v>0</v>
      </c>
      <c r="R32" s="260">
        <v>0</v>
      </c>
      <c r="S32" s="253" t="s">
        <v>114</v>
      </c>
      <c r="T32" s="79">
        <v>0</v>
      </c>
      <c r="U32" s="79">
        <v>0</v>
      </c>
      <c r="V32" s="253" t="s">
        <v>114</v>
      </c>
      <c r="W32" s="259">
        <v>0</v>
      </c>
      <c r="X32" s="260">
        <v>0</v>
      </c>
      <c r="Y32" s="253" t="s">
        <v>114</v>
      </c>
      <c r="Z32" s="259">
        <v>0</v>
      </c>
      <c r="AA32" s="260">
        <v>0</v>
      </c>
      <c r="AB32" s="190" t="s">
        <v>114</v>
      </c>
      <c r="AC32" s="83"/>
    </row>
    <row r="33" spans="1:29" x14ac:dyDescent="0.25">
      <c r="A33" s="255" t="s">
        <v>73</v>
      </c>
      <c r="B33" s="94">
        <v>11</v>
      </c>
      <c r="C33" s="76">
        <v>20</v>
      </c>
      <c r="D33" s="253">
        <v>181.81818181818181</v>
      </c>
      <c r="E33" s="259">
        <v>11</v>
      </c>
      <c r="F33" s="260">
        <v>20</v>
      </c>
      <c r="G33" s="253">
        <v>181.81818181818181</v>
      </c>
      <c r="H33" s="79">
        <v>2</v>
      </c>
      <c r="I33" s="260">
        <v>4</v>
      </c>
      <c r="J33" s="253">
        <v>200</v>
      </c>
      <c r="K33" s="259">
        <v>1</v>
      </c>
      <c r="L33" s="260">
        <v>0</v>
      </c>
      <c r="M33" s="253">
        <v>0</v>
      </c>
      <c r="N33" s="259">
        <v>0</v>
      </c>
      <c r="O33" s="260">
        <v>0</v>
      </c>
      <c r="P33" s="222" t="s">
        <v>114</v>
      </c>
      <c r="Q33" s="259">
        <v>9</v>
      </c>
      <c r="R33" s="260">
        <v>20</v>
      </c>
      <c r="S33" s="253">
        <v>222.22222222222223</v>
      </c>
      <c r="T33" s="79">
        <v>6</v>
      </c>
      <c r="U33" s="79">
        <v>13</v>
      </c>
      <c r="V33" s="253">
        <v>216.66666666666666</v>
      </c>
      <c r="W33" s="259">
        <v>6</v>
      </c>
      <c r="X33" s="260">
        <v>13</v>
      </c>
      <c r="Y33" s="253">
        <v>216.66666666666666</v>
      </c>
      <c r="Z33" s="259">
        <v>6</v>
      </c>
      <c r="AA33" s="260">
        <v>10</v>
      </c>
      <c r="AB33" s="190">
        <v>166.66666666666669</v>
      </c>
      <c r="AC33" s="83"/>
    </row>
    <row r="34" spans="1:29" x14ac:dyDescent="0.25">
      <c r="A34" s="255" t="s">
        <v>74</v>
      </c>
      <c r="B34" s="219">
        <v>3</v>
      </c>
      <c r="C34" s="76">
        <v>2</v>
      </c>
      <c r="D34" s="253">
        <v>66.666666666666657</v>
      </c>
      <c r="E34" s="259">
        <v>3</v>
      </c>
      <c r="F34" s="260">
        <v>2</v>
      </c>
      <c r="G34" s="253">
        <v>66.666666666666657</v>
      </c>
      <c r="H34" s="220">
        <v>0</v>
      </c>
      <c r="I34" s="260">
        <v>1</v>
      </c>
      <c r="J34" s="253" t="s">
        <v>114</v>
      </c>
      <c r="K34" s="259">
        <v>0</v>
      </c>
      <c r="L34" s="260">
        <v>0</v>
      </c>
      <c r="M34" s="253" t="s">
        <v>114</v>
      </c>
      <c r="N34" s="259">
        <v>0</v>
      </c>
      <c r="O34" s="260">
        <v>0</v>
      </c>
      <c r="P34" s="222" t="s">
        <v>114</v>
      </c>
      <c r="Q34" s="259">
        <v>3</v>
      </c>
      <c r="R34" s="260">
        <v>2</v>
      </c>
      <c r="S34" s="253">
        <v>66.666666666666657</v>
      </c>
      <c r="T34" s="262">
        <v>3</v>
      </c>
      <c r="U34" s="79">
        <v>1</v>
      </c>
      <c r="V34" s="253">
        <v>33.333333333333329</v>
      </c>
      <c r="W34" s="259">
        <v>3</v>
      </c>
      <c r="X34" s="260">
        <v>1</v>
      </c>
      <c r="Y34" s="253">
        <v>33.333333333333329</v>
      </c>
      <c r="Z34" s="259">
        <v>2</v>
      </c>
      <c r="AA34" s="260">
        <v>1</v>
      </c>
      <c r="AB34" s="190">
        <v>50</v>
      </c>
    </row>
    <row r="35" spans="1:29" x14ac:dyDescent="0.25">
      <c r="A35" s="263" t="s">
        <v>106</v>
      </c>
      <c r="B35" s="219">
        <v>7</v>
      </c>
      <c r="C35" s="76">
        <v>2</v>
      </c>
      <c r="D35" s="253">
        <v>28.571428571428569</v>
      </c>
      <c r="E35" s="259">
        <v>5</v>
      </c>
      <c r="F35" s="260">
        <v>0</v>
      </c>
      <c r="G35" s="253">
        <v>0</v>
      </c>
      <c r="H35" s="220">
        <v>1</v>
      </c>
      <c r="I35" s="260">
        <v>0</v>
      </c>
      <c r="J35" s="253">
        <v>0</v>
      </c>
      <c r="K35" s="259">
        <v>1</v>
      </c>
      <c r="L35" s="260">
        <v>0</v>
      </c>
      <c r="M35" s="253">
        <v>0</v>
      </c>
      <c r="N35" s="259">
        <v>0</v>
      </c>
      <c r="O35" s="260">
        <v>0</v>
      </c>
      <c r="P35" s="222" t="s">
        <v>114</v>
      </c>
      <c r="Q35" s="259">
        <v>4</v>
      </c>
      <c r="R35" s="260">
        <v>0</v>
      </c>
      <c r="S35" s="253">
        <v>0</v>
      </c>
      <c r="T35" s="262">
        <v>5</v>
      </c>
      <c r="U35" s="79">
        <v>2</v>
      </c>
      <c r="V35" s="253">
        <v>40</v>
      </c>
      <c r="W35" s="259">
        <v>3</v>
      </c>
      <c r="X35" s="260">
        <v>0</v>
      </c>
      <c r="Y35" s="253">
        <v>0</v>
      </c>
      <c r="Z35" s="259">
        <v>3</v>
      </c>
      <c r="AA35" s="260">
        <v>0</v>
      </c>
      <c r="AB35" s="190">
        <v>0</v>
      </c>
    </row>
    <row r="36" spans="1:29" x14ac:dyDescent="0.25">
      <c r="A36" s="263" t="s">
        <v>76</v>
      </c>
      <c r="B36" s="219">
        <v>13</v>
      </c>
      <c r="C36" s="76">
        <v>14</v>
      </c>
      <c r="D36" s="253">
        <v>107.69230769230769</v>
      </c>
      <c r="E36" s="259">
        <v>13</v>
      </c>
      <c r="F36" s="260">
        <v>14</v>
      </c>
      <c r="G36" s="253">
        <v>107.69230769230769</v>
      </c>
      <c r="H36" s="220">
        <v>3</v>
      </c>
      <c r="I36" s="260">
        <v>3</v>
      </c>
      <c r="J36" s="253">
        <v>100</v>
      </c>
      <c r="K36" s="259">
        <v>3</v>
      </c>
      <c r="L36" s="260">
        <v>2</v>
      </c>
      <c r="M36" s="253">
        <v>66.666666666666657</v>
      </c>
      <c r="N36" s="259">
        <v>2</v>
      </c>
      <c r="O36" s="260">
        <v>0</v>
      </c>
      <c r="P36" s="222">
        <v>0</v>
      </c>
      <c r="Q36" s="259">
        <v>12</v>
      </c>
      <c r="R36" s="260">
        <v>11</v>
      </c>
      <c r="S36" s="253">
        <v>91.666666666666657</v>
      </c>
      <c r="T36" s="262">
        <v>8</v>
      </c>
      <c r="U36" s="79">
        <v>10</v>
      </c>
      <c r="V36" s="253">
        <v>125</v>
      </c>
      <c r="W36" s="259">
        <v>8</v>
      </c>
      <c r="X36" s="260">
        <v>10</v>
      </c>
      <c r="Y36" s="253">
        <v>125</v>
      </c>
      <c r="Z36" s="259">
        <v>6</v>
      </c>
      <c r="AA36" s="260">
        <v>7</v>
      </c>
      <c r="AB36" s="190">
        <v>116.66666666666667</v>
      </c>
    </row>
    <row r="37" spans="1:29" x14ac:dyDescent="0.25">
      <c r="A37" s="263" t="s">
        <v>77</v>
      </c>
      <c r="B37" s="219">
        <v>0</v>
      </c>
      <c r="C37" s="76">
        <v>0</v>
      </c>
      <c r="D37" s="253" t="s">
        <v>114</v>
      </c>
      <c r="E37" s="259">
        <v>0</v>
      </c>
      <c r="F37" s="260">
        <v>0</v>
      </c>
      <c r="G37" s="253" t="s">
        <v>114</v>
      </c>
      <c r="H37" s="220">
        <v>0</v>
      </c>
      <c r="I37" s="260">
        <v>0</v>
      </c>
      <c r="J37" s="253" t="s">
        <v>114</v>
      </c>
      <c r="K37" s="259">
        <v>0</v>
      </c>
      <c r="L37" s="260">
        <v>0</v>
      </c>
      <c r="M37" s="253" t="s">
        <v>114</v>
      </c>
      <c r="N37" s="259">
        <v>0</v>
      </c>
      <c r="O37" s="260">
        <v>0</v>
      </c>
      <c r="P37" s="222" t="s">
        <v>114</v>
      </c>
      <c r="Q37" s="259">
        <v>0</v>
      </c>
      <c r="R37" s="260">
        <v>0</v>
      </c>
      <c r="S37" s="253" t="s">
        <v>114</v>
      </c>
      <c r="T37" s="262">
        <v>0</v>
      </c>
      <c r="U37" s="79">
        <v>0</v>
      </c>
      <c r="V37" s="253" t="s">
        <v>114</v>
      </c>
      <c r="W37" s="259">
        <v>0</v>
      </c>
      <c r="X37" s="260">
        <v>0</v>
      </c>
      <c r="Y37" s="253" t="s">
        <v>114</v>
      </c>
      <c r="Z37" s="259">
        <v>0</v>
      </c>
      <c r="AA37" s="260">
        <v>0</v>
      </c>
      <c r="AB37" s="190" t="s">
        <v>114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fitToWidth="0" fitToHeight="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D16" sqref="D16"/>
    </sheetView>
  </sheetViews>
  <sheetFormatPr defaultColWidth="8" defaultRowHeight="12.75" x14ac:dyDescent="0.2"/>
  <cols>
    <col min="1" max="1" width="60.28515625" style="3" customWidth="1"/>
    <col min="2" max="3" width="23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80" t="s">
        <v>107</v>
      </c>
      <c r="B1" s="280"/>
      <c r="C1" s="280"/>
      <c r="D1" s="280"/>
      <c r="E1" s="280"/>
    </row>
    <row r="2" spans="1:9" ht="29.25" customHeight="1" x14ac:dyDescent="0.2">
      <c r="A2" s="346" t="s">
        <v>40</v>
      </c>
      <c r="B2" s="346"/>
      <c r="C2" s="346"/>
      <c r="D2" s="346"/>
      <c r="E2" s="346"/>
    </row>
    <row r="3" spans="1:9" s="4" customFormat="1" ht="23.25" customHeight="1" x14ac:dyDescent="0.25">
      <c r="A3" s="285" t="s">
        <v>0</v>
      </c>
      <c r="B3" s="311" t="s">
        <v>141</v>
      </c>
      <c r="C3" s="311" t="s">
        <v>142</v>
      </c>
      <c r="D3" s="312" t="s">
        <v>2</v>
      </c>
      <c r="E3" s="313"/>
    </row>
    <row r="4" spans="1:9" s="4" customFormat="1" ht="30" x14ac:dyDescent="0.25">
      <c r="A4" s="286"/>
      <c r="B4" s="282"/>
      <c r="C4" s="282"/>
      <c r="D4" s="5" t="s">
        <v>3</v>
      </c>
      <c r="E4" s="6" t="s">
        <v>108</v>
      </c>
    </row>
    <row r="5" spans="1:9" s="9" customFormat="1" ht="15.75" customHeight="1" x14ac:dyDescent="0.25">
      <c r="A5" s="7" t="s">
        <v>5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96</v>
      </c>
      <c r="B6" s="248">
        <v>316</v>
      </c>
      <c r="C6" s="248">
        <v>396</v>
      </c>
      <c r="D6" s="21">
        <v>125.31645569620254</v>
      </c>
      <c r="E6" s="246">
        <v>80</v>
      </c>
      <c r="I6" s="12"/>
    </row>
    <row r="7" spans="1:9" s="4" customFormat="1" ht="29.25" customHeight="1" x14ac:dyDescent="0.25">
      <c r="A7" s="10" t="s">
        <v>109</v>
      </c>
      <c r="B7" s="248">
        <v>166</v>
      </c>
      <c r="C7" s="248">
        <v>235</v>
      </c>
      <c r="D7" s="21">
        <v>141.56626506024097</v>
      </c>
      <c r="E7" s="246">
        <v>69</v>
      </c>
      <c r="I7" s="12"/>
    </row>
    <row r="8" spans="1:9" s="4" customFormat="1" ht="48.75" customHeight="1" x14ac:dyDescent="0.25">
      <c r="A8" s="13" t="s">
        <v>110</v>
      </c>
      <c r="B8" s="248">
        <v>18</v>
      </c>
      <c r="C8" s="248">
        <v>30</v>
      </c>
      <c r="D8" s="21">
        <v>166.66666666666669</v>
      </c>
      <c r="E8" s="246">
        <v>12</v>
      </c>
      <c r="I8" s="12"/>
    </row>
    <row r="9" spans="1:9" s="4" customFormat="1" ht="34.5" customHeight="1" x14ac:dyDescent="0.25">
      <c r="A9" s="14" t="s">
        <v>99</v>
      </c>
      <c r="B9" s="248">
        <v>7</v>
      </c>
      <c r="C9" s="248">
        <v>5</v>
      </c>
      <c r="D9" s="21">
        <v>71.428571428571431</v>
      </c>
      <c r="E9" s="246">
        <v>-2</v>
      </c>
      <c r="I9" s="12"/>
    </row>
    <row r="10" spans="1:9" s="4" customFormat="1" ht="48.75" customHeight="1" x14ac:dyDescent="0.25">
      <c r="A10" s="14" t="s">
        <v>100</v>
      </c>
      <c r="B10" s="248">
        <v>2</v>
      </c>
      <c r="C10" s="248">
        <v>3</v>
      </c>
      <c r="D10" s="21">
        <v>150</v>
      </c>
      <c r="E10" s="246">
        <v>1</v>
      </c>
      <c r="I10" s="12"/>
    </row>
    <row r="11" spans="1:9" s="4" customFormat="1" ht="54.75" customHeight="1" x14ac:dyDescent="0.25">
      <c r="A11" s="14" t="s">
        <v>111</v>
      </c>
      <c r="B11" s="271">
        <v>115</v>
      </c>
      <c r="C11" s="271">
        <v>201</v>
      </c>
      <c r="D11" s="21">
        <v>174.78260869565216</v>
      </c>
      <c r="E11" s="246">
        <v>86</v>
      </c>
      <c r="I11" s="12"/>
    </row>
    <row r="12" spans="1:9" s="4" customFormat="1" ht="12.75" customHeight="1" x14ac:dyDescent="0.25">
      <c r="A12" s="300" t="s">
        <v>6</v>
      </c>
      <c r="B12" s="301"/>
      <c r="C12" s="301"/>
      <c r="D12" s="301"/>
      <c r="E12" s="301"/>
      <c r="I12" s="12"/>
    </row>
    <row r="13" spans="1:9" s="4" customFormat="1" ht="18" customHeight="1" x14ac:dyDescent="0.25">
      <c r="A13" s="302"/>
      <c r="B13" s="303"/>
      <c r="C13" s="303"/>
      <c r="D13" s="303"/>
      <c r="E13" s="303"/>
      <c r="I13" s="12"/>
    </row>
    <row r="14" spans="1:9" s="4" customFormat="1" ht="20.25" customHeight="1" x14ac:dyDescent="0.25">
      <c r="A14" s="285" t="s">
        <v>0</v>
      </c>
      <c r="B14" s="288" t="s">
        <v>143</v>
      </c>
      <c r="C14" s="288" t="s">
        <v>139</v>
      </c>
      <c r="D14" s="312" t="s">
        <v>2</v>
      </c>
      <c r="E14" s="313"/>
      <c r="I14" s="12"/>
    </row>
    <row r="15" spans="1:9" ht="35.25" customHeight="1" x14ac:dyDescent="0.2">
      <c r="A15" s="286"/>
      <c r="B15" s="288"/>
      <c r="C15" s="288"/>
      <c r="D15" s="22" t="s">
        <v>3</v>
      </c>
      <c r="E15" s="6" t="s">
        <v>112</v>
      </c>
      <c r="I15" s="12"/>
    </row>
    <row r="16" spans="1:9" ht="28.5" customHeight="1" x14ac:dyDescent="0.2">
      <c r="A16" s="10" t="s">
        <v>96</v>
      </c>
      <c r="B16" s="249">
        <v>276</v>
      </c>
      <c r="C16" s="249">
        <v>270</v>
      </c>
      <c r="D16" s="21">
        <v>97.826086956521735</v>
      </c>
      <c r="E16" s="250">
        <v>-6</v>
      </c>
      <c r="I16" s="12"/>
    </row>
    <row r="17" spans="1:9" ht="25.5" customHeight="1" x14ac:dyDescent="0.2">
      <c r="A17" s="1" t="s">
        <v>97</v>
      </c>
      <c r="B17" s="249">
        <v>127</v>
      </c>
      <c r="C17" s="249">
        <v>110</v>
      </c>
      <c r="D17" s="21">
        <v>86.614173228346459</v>
      </c>
      <c r="E17" s="250">
        <v>-17</v>
      </c>
      <c r="I17" s="12"/>
    </row>
    <row r="18" spans="1:9" ht="30" customHeight="1" x14ac:dyDescent="0.2">
      <c r="A18" s="1" t="s">
        <v>102</v>
      </c>
      <c r="B18" s="249">
        <v>96</v>
      </c>
      <c r="C18" s="249">
        <v>82</v>
      </c>
      <c r="D18" s="21">
        <v>85.416666666666657</v>
      </c>
      <c r="E18" s="250">
        <v>-14</v>
      </c>
      <c r="I18" s="12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1"/>
  <sheetViews>
    <sheetView view="pageBreakPreview" zoomScale="90" zoomScaleNormal="90" zoomScaleSheetLayoutView="90" workbookViewId="0">
      <selection activeCell="I13" sqref="I13"/>
    </sheetView>
  </sheetViews>
  <sheetFormatPr defaultColWidth="9.140625" defaultRowHeight="14.25" x14ac:dyDescent="0.2"/>
  <cols>
    <col min="1" max="1" width="20.7109375" style="55" customWidth="1"/>
    <col min="2" max="2" width="11.5703125" style="55" customWidth="1"/>
    <col min="3" max="4" width="10.42578125" style="55" customWidth="1"/>
    <col min="5" max="13" width="9.7109375" style="55" customWidth="1"/>
    <col min="14" max="15" width="8" style="55" customWidth="1"/>
    <col min="16" max="16" width="9.85546875" style="55" customWidth="1"/>
    <col min="17" max="17" width="8.28515625" style="55" customWidth="1"/>
    <col min="18" max="18" width="8.140625" style="55" customWidth="1"/>
    <col min="19" max="19" width="10" style="55" customWidth="1"/>
    <col min="20" max="21" width="8" style="55" customWidth="1"/>
    <col min="22" max="22" width="8.42578125" style="55" customWidth="1"/>
    <col min="23" max="24" width="8.85546875" style="55" customWidth="1"/>
    <col min="25" max="25" width="8.7109375" style="55" customWidth="1"/>
    <col min="26" max="26" width="8.140625" style="55" customWidth="1"/>
    <col min="27" max="16384" width="9.140625" style="55"/>
  </cols>
  <sheetData>
    <row r="1" spans="1:28" s="31" customFormat="1" ht="57.75" customHeight="1" x14ac:dyDescent="0.25">
      <c r="A1" s="30"/>
      <c r="B1" s="347" t="s">
        <v>144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AB1" s="186" t="s">
        <v>26</v>
      </c>
    </row>
    <row r="2" spans="1:28" s="34" customFormat="1" ht="14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5" t="s">
        <v>9</v>
      </c>
      <c r="N2" s="32"/>
      <c r="O2" s="32"/>
      <c r="P2" s="32"/>
      <c r="Q2" s="33"/>
      <c r="R2" s="33"/>
      <c r="S2" s="33"/>
      <c r="T2" s="33"/>
      <c r="U2" s="33"/>
      <c r="V2" s="33"/>
      <c r="X2" s="33"/>
      <c r="Y2" s="35"/>
      <c r="Z2" s="35"/>
      <c r="AA2" s="35"/>
      <c r="AB2" s="35" t="s">
        <v>9</v>
      </c>
    </row>
    <row r="3" spans="1:28" s="36" customFormat="1" ht="60" customHeight="1" x14ac:dyDescent="0.25">
      <c r="A3" s="304"/>
      <c r="B3" s="292" t="s">
        <v>31</v>
      </c>
      <c r="C3" s="292"/>
      <c r="D3" s="292"/>
      <c r="E3" s="292" t="s">
        <v>11</v>
      </c>
      <c r="F3" s="292"/>
      <c r="G3" s="292"/>
      <c r="H3" s="292" t="s">
        <v>23</v>
      </c>
      <c r="I3" s="292"/>
      <c r="J3" s="292"/>
      <c r="K3" s="292" t="s">
        <v>14</v>
      </c>
      <c r="L3" s="292"/>
      <c r="M3" s="292"/>
      <c r="N3" s="292" t="s">
        <v>15</v>
      </c>
      <c r="O3" s="292"/>
      <c r="P3" s="292"/>
      <c r="Q3" s="296" t="s">
        <v>13</v>
      </c>
      <c r="R3" s="297"/>
      <c r="S3" s="298"/>
      <c r="T3" s="296" t="s">
        <v>32</v>
      </c>
      <c r="U3" s="297"/>
      <c r="V3" s="298"/>
      <c r="W3" s="292" t="s">
        <v>16</v>
      </c>
      <c r="X3" s="292"/>
      <c r="Y3" s="292"/>
      <c r="Z3" s="292" t="s">
        <v>22</v>
      </c>
      <c r="AA3" s="292"/>
      <c r="AB3" s="292"/>
    </row>
    <row r="4" spans="1:28" s="37" customFormat="1" ht="26.25" customHeight="1" x14ac:dyDescent="0.25">
      <c r="A4" s="305"/>
      <c r="B4" s="172" t="s">
        <v>1</v>
      </c>
      <c r="C4" s="172" t="s">
        <v>113</v>
      </c>
      <c r="D4" s="66" t="s">
        <v>3</v>
      </c>
      <c r="E4" s="172" t="s">
        <v>1</v>
      </c>
      <c r="F4" s="172" t="s">
        <v>113</v>
      </c>
      <c r="G4" s="66" t="s">
        <v>3</v>
      </c>
      <c r="H4" s="172" t="s">
        <v>1</v>
      </c>
      <c r="I4" s="172" t="s">
        <v>113</v>
      </c>
      <c r="J4" s="66" t="s">
        <v>3</v>
      </c>
      <c r="K4" s="172" t="s">
        <v>1</v>
      </c>
      <c r="L4" s="172" t="s">
        <v>113</v>
      </c>
      <c r="M4" s="66" t="s">
        <v>3</v>
      </c>
      <c r="N4" s="172" t="s">
        <v>1</v>
      </c>
      <c r="O4" s="172" t="s">
        <v>113</v>
      </c>
      <c r="P4" s="66" t="s">
        <v>3</v>
      </c>
      <c r="Q4" s="172" t="s">
        <v>1</v>
      </c>
      <c r="R4" s="172" t="s">
        <v>113</v>
      </c>
      <c r="S4" s="66" t="s">
        <v>3</v>
      </c>
      <c r="T4" s="172" t="s">
        <v>1</v>
      </c>
      <c r="U4" s="172" t="s">
        <v>113</v>
      </c>
      <c r="V4" s="66" t="s">
        <v>3</v>
      </c>
      <c r="W4" s="172" t="s">
        <v>1</v>
      </c>
      <c r="X4" s="172" t="s">
        <v>113</v>
      </c>
      <c r="Y4" s="66" t="s">
        <v>3</v>
      </c>
      <c r="Z4" s="172" t="s">
        <v>1</v>
      </c>
      <c r="AA4" s="172" t="s">
        <v>113</v>
      </c>
      <c r="AB4" s="66" t="s">
        <v>3</v>
      </c>
    </row>
    <row r="5" spans="1:28" s="40" customFormat="1" ht="11.25" customHeight="1" x14ac:dyDescent="0.25">
      <c r="A5" s="38" t="s">
        <v>5</v>
      </c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>
        <v>6</v>
      </c>
      <c r="H5" s="39">
        <v>7</v>
      </c>
      <c r="I5" s="39">
        <v>8</v>
      </c>
      <c r="J5" s="39">
        <v>9</v>
      </c>
      <c r="K5" s="39">
        <v>10</v>
      </c>
      <c r="L5" s="39">
        <v>11</v>
      </c>
      <c r="M5" s="39">
        <v>12</v>
      </c>
      <c r="N5" s="39">
        <v>13</v>
      </c>
      <c r="O5" s="39">
        <v>14</v>
      </c>
      <c r="P5" s="39">
        <v>15</v>
      </c>
      <c r="Q5" s="39">
        <v>16</v>
      </c>
      <c r="R5" s="39">
        <v>17</v>
      </c>
      <c r="S5" s="39">
        <v>18</v>
      </c>
      <c r="T5" s="39">
        <v>19</v>
      </c>
      <c r="U5" s="39">
        <v>20</v>
      </c>
      <c r="V5" s="39">
        <v>21</v>
      </c>
      <c r="W5" s="39">
        <v>22</v>
      </c>
      <c r="X5" s="39">
        <v>23</v>
      </c>
      <c r="Y5" s="39">
        <v>24</v>
      </c>
      <c r="Z5" s="39">
        <v>25</v>
      </c>
      <c r="AA5" s="39">
        <v>26</v>
      </c>
      <c r="AB5" s="39">
        <v>27</v>
      </c>
    </row>
    <row r="6" spans="1:28" s="45" customFormat="1" ht="16.5" customHeight="1" x14ac:dyDescent="0.25">
      <c r="A6" s="41" t="s">
        <v>4</v>
      </c>
      <c r="B6" s="264">
        <v>316</v>
      </c>
      <c r="C6" s="264">
        <v>396</v>
      </c>
      <c r="D6" s="267">
        <v>125.31645569620254</v>
      </c>
      <c r="E6" s="264">
        <v>166</v>
      </c>
      <c r="F6" s="264">
        <v>235</v>
      </c>
      <c r="G6" s="265">
        <v>141.56626506024097</v>
      </c>
      <c r="H6" s="264">
        <v>18</v>
      </c>
      <c r="I6" s="264">
        <v>30</v>
      </c>
      <c r="J6" s="265">
        <v>166.66666666666669</v>
      </c>
      <c r="K6" s="264">
        <v>7</v>
      </c>
      <c r="L6" s="264">
        <v>5</v>
      </c>
      <c r="M6" s="265">
        <v>71.428571428571431</v>
      </c>
      <c r="N6" s="264">
        <v>2</v>
      </c>
      <c r="O6" s="264">
        <v>3</v>
      </c>
      <c r="P6" s="265">
        <v>150</v>
      </c>
      <c r="Q6" s="264">
        <v>115</v>
      </c>
      <c r="R6" s="264">
        <v>201</v>
      </c>
      <c r="S6" s="265">
        <v>174.78260869565216</v>
      </c>
      <c r="T6" s="264">
        <v>276</v>
      </c>
      <c r="U6" s="264">
        <v>270</v>
      </c>
      <c r="V6" s="265">
        <v>97.826086956521735</v>
      </c>
      <c r="W6" s="264">
        <v>127</v>
      </c>
      <c r="X6" s="264">
        <v>110</v>
      </c>
      <c r="Y6" s="265">
        <v>86.614173228346459</v>
      </c>
      <c r="Z6" s="264">
        <v>96</v>
      </c>
      <c r="AA6" s="264">
        <v>82</v>
      </c>
      <c r="AB6" s="265">
        <v>85.416666666666657</v>
      </c>
    </row>
    <row r="7" spans="1:28" s="52" customFormat="1" ht="16.5" customHeight="1" x14ac:dyDescent="0.25">
      <c r="A7" s="255" t="s">
        <v>49</v>
      </c>
      <c r="B7" s="272">
        <v>190</v>
      </c>
      <c r="C7" s="97">
        <v>245</v>
      </c>
      <c r="D7" s="267">
        <v>128.94736842105263</v>
      </c>
      <c r="E7" s="257">
        <v>81</v>
      </c>
      <c r="F7" s="257">
        <v>132</v>
      </c>
      <c r="G7" s="267">
        <v>162.96296296296296</v>
      </c>
      <c r="H7" s="268">
        <v>9</v>
      </c>
      <c r="I7" s="266">
        <v>16</v>
      </c>
      <c r="J7" s="267">
        <v>177.77777777777777</v>
      </c>
      <c r="K7" s="257">
        <v>4</v>
      </c>
      <c r="L7" s="257">
        <v>2</v>
      </c>
      <c r="M7" s="267">
        <v>50</v>
      </c>
      <c r="N7" s="257">
        <v>1</v>
      </c>
      <c r="O7" s="257">
        <v>1</v>
      </c>
      <c r="P7" s="267">
        <v>100</v>
      </c>
      <c r="Q7" s="257">
        <v>50</v>
      </c>
      <c r="R7" s="257">
        <v>105</v>
      </c>
      <c r="S7" s="267">
        <v>210</v>
      </c>
      <c r="T7" s="273">
        <v>170</v>
      </c>
      <c r="U7" s="266">
        <v>165</v>
      </c>
      <c r="V7" s="267">
        <v>97.058823529411768</v>
      </c>
      <c r="W7" s="257">
        <v>61</v>
      </c>
      <c r="X7" s="257">
        <v>53</v>
      </c>
      <c r="Y7" s="267">
        <v>86.885245901639337</v>
      </c>
      <c r="Z7" s="257">
        <v>45</v>
      </c>
      <c r="AA7" s="257">
        <v>37</v>
      </c>
      <c r="AB7" s="267">
        <v>82.222222222222214</v>
      </c>
    </row>
    <row r="8" spans="1:28" s="53" customFormat="1" ht="16.5" customHeight="1" x14ac:dyDescent="0.25">
      <c r="A8" s="258" t="s">
        <v>50</v>
      </c>
      <c r="B8" s="272">
        <v>43</v>
      </c>
      <c r="C8" s="97">
        <v>54</v>
      </c>
      <c r="D8" s="267">
        <v>125.58139534883721</v>
      </c>
      <c r="E8" s="274">
        <v>35</v>
      </c>
      <c r="F8" s="274">
        <v>43</v>
      </c>
      <c r="G8" s="267">
        <v>122.85714285714286</v>
      </c>
      <c r="H8" s="268">
        <v>4</v>
      </c>
      <c r="I8" s="266">
        <v>7</v>
      </c>
      <c r="J8" s="267">
        <v>175</v>
      </c>
      <c r="K8" s="274">
        <v>1</v>
      </c>
      <c r="L8" s="274">
        <v>0</v>
      </c>
      <c r="M8" s="267">
        <v>0</v>
      </c>
      <c r="N8" s="274">
        <v>0</v>
      </c>
      <c r="O8" s="274">
        <v>1</v>
      </c>
      <c r="P8" s="267" t="s">
        <v>114</v>
      </c>
      <c r="Q8" s="274">
        <v>22</v>
      </c>
      <c r="R8" s="274">
        <v>38</v>
      </c>
      <c r="S8" s="267">
        <v>172.72727272727272</v>
      </c>
      <c r="T8" s="273">
        <v>36</v>
      </c>
      <c r="U8" s="266">
        <v>32</v>
      </c>
      <c r="V8" s="267">
        <v>88.888888888888886</v>
      </c>
      <c r="W8" s="274">
        <v>27</v>
      </c>
      <c r="X8" s="274">
        <v>21</v>
      </c>
      <c r="Y8" s="267">
        <v>77.777777777777786</v>
      </c>
      <c r="Z8" s="274">
        <v>22</v>
      </c>
      <c r="AA8" s="274">
        <v>20</v>
      </c>
      <c r="AB8" s="267">
        <v>90.909090909090907</v>
      </c>
    </row>
    <row r="9" spans="1:28" s="52" customFormat="1" ht="16.5" customHeight="1" x14ac:dyDescent="0.25">
      <c r="A9" s="261" t="s">
        <v>103</v>
      </c>
      <c r="B9" s="272">
        <v>11</v>
      </c>
      <c r="C9" s="97">
        <v>12</v>
      </c>
      <c r="D9" s="267">
        <v>109.09090909090908</v>
      </c>
      <c r="E9" s="274">
        <v>5</v>
      </c>
      <c r="F9" s="274">
        <v>6</v>
      </c>
      <c r="G9" s="267">
        <v>120</v>
      </c>
      <c r="H9" s="268">
        <v>0</v>
      </c>
      <c r="I9" s="266">
        <v>0</v>
      </c>
      <c r="J9" s="267" t="s">
        <v>114</v>
      </c>
      <c r="K9" s="274">
        <v>0</v>
      </c>
      <c r="L9" s="274">
        <v>0</v>
      </c>
      <c r="M9" s="267" t="s">
        <v>114</v>
      </c>
      <c r="N9" s="274">
        <v>0</v>
      </c>
      <c r="O9" s="274">
        <v>0</v>
      </c>
      <c r="P9" s="267" t="s">
        <v>114</v>
      </c>
      <c r="Q9" s="274">
        <v>2</v>
      </c>
      <c r="R9" s="274">
        <v>6</v>
      </c>
      <c r="S9" s="267">
        <v>300</v>
      </c>
      <c r="T9" s="273">
        <v>11</v>
      </c>
      <c r="U9" s="266">
        <v>8</v>
      </c>
      <c r="V9" s="267">
        <v>72.727272727272734</v>
      </c>
      <c r="W9" s="274">
        <v>5</v>
      </c>
      <c r="X9" s="274">
        <v>2</v>
      </c>
      <c r="Y9" s="267">
        <v>40</v>
      </c>
      <c r="Z9" s="274">
        <v>3</v>
      </c>
      <c r="AA9" s="274">
        <v>1</v>
      </c>
      <c r="AB9" s="267">
        <v>33.333333333333329</v>
      </c>
    </row>
    <row r="10" spans="1:28" s="52" customFormat="1" ht="16.5" customHeight="1" x14ac:dyDescent="0.25">
      <c r="A10" s="261" t="s">
        <v>52</v>
      </c>
      <c r="B10" s="272">
        <v>17</v>
      </c>
      <c r="C10" s="97">
        <v>14</v>
      </c>
      <c r="D10" s="267">
        <v>82.35294117647058</v>
      </c>
      <c r="E10" s="274">
        <v>14</v>
      </c>
      <c r="F10" s="274">
        <v>9</v>
      </c>
      <c r="G10" s="267">
        <v>64.285714285714292</v>
      </c>
      <c r="H10" s="268">
        <v>0</v>
      </c>
      <c r="I10" s="266">
        <v>1</v>
      </c>
      <c r="J10" s="267" t="s">
        <v>114</v>
      </c>
      <c r="K10" s="274">
        <v>0</v>
      </c>
      <c r="L10" s="274">
        <v>1</v>
      </c>
      <c r="M10" s="267" t="s">
        <v>114</v>
      </c>
      <c r="N10" s="274">
        <v>0</v>
      </c>
      <c r="O10" s="274">
        <v>0</v>
      </c>
      <c r="P10" s="267" t="s">
        <v>114</v>
      </c>
      <c r="Q10" s="274">
        <v>14</v>
      </c>
      <c r="R10" s="274">
        <v>9</v>
      </c>
      <c r="S10" s="267">
        <v>64.285714285714292</v>
      </c>
      <c r="T10" s="273">
        <v>15</v>
      </c>
      <c r="U10" s="266">
        <v>10</v>
      </c>
      <c r="V10" s="267">
        <v>66.666666666666657</v>
      </c>
      <c r="W10" s="274">
        <v>12</v>
      </c>
      <c r="X10" s="274">
        <v>5</v>
      </c>
      <c r="Y10" s="267">
        <v>41.666666666666671</v>
      </c>
      <c r="Z10" s="274">
        <v>9</v>
      </c>
      <c r="AA10" s="274">
        <v>4</v>
      </c>
      <c r="AB10" s="267">
        <v>44.444444444444443</v>
      </c>
    </row>
    <row r="11" spans="1:28" s="52" customFormat="1" ht="16.5" customHeight="1" x14ac:dyDescent="0.25">
      <c r="A11" s="261" t="s">
        <v>53</v>
      </c>
      <c r="B11" s="272">
        <v>5</v>
      </c>
      <c r="C11" s="97">
        <v>9</v>
      </c>
      <c r="D11" s="267">
        <v>180</v>
      </c>
      <c r="E11" s="274">
        <v>1</v>
      </c>
      <c r="F11" s="274">
        <v>2</v>
      </c>
      <c r="G11" s="267">
        <v>200</v>
      </c>
      <c r="H11" s="268">
        <v>0</v>
      </c>
      <c r="I11" s="266">
        <v>0</v>
      </c>
      <c r="J11" s="267" t="s">
        <v>114</v>
      </c>
      <c r="K11" s="274">
        <v>0</v>
      </c>
      <c r="L11" s="274">
        <v>0</v>
      </c>
      <c r="M11" s="267" t="s">
        <v>114</v>
      </c>
      <c r="N11" s="274">
        <v>0</v>
      </c>
      <c r="O11" s="274">
        <v>0</v>
      </c>
      <c r="P11" s="267" t="s">
        <v>114</v>
      </c>
      <c r="Q11" s="274">
        <v>0</v>
      </c>
      <c r="R11" s="274">
        <v>2</v>
      </c>
      <c r="S11" s="267" t="s">
        <v>114</v>
      </c>
      <c r="T11" s="273">
        <v>4</v>
      </c>
      <c r="U11" s="266">
        <v>8</v>
      </c>
      <c r="V11" s="267">
        <v>200</v>
      </c>
      <c r="W11" s="274">
        <v>0</v>
      </c>
      <c r="X11" s="274">
        <v>1</v>
      </c>
      <c r="Y11" s="267" t="s">
        <v>114</v>
      </c>
      <c r="Z11" s="274">
        <v>0</v>
      </c>
      <c r="AA11" s="274">
        <v>1</v>
      </c>
      <c r="AB11" s="267" t="s">
        <v>114</v>
      </c>
    </row>
    <row r="12" spans="1:28" s="52" customFormat="1" ht="16.5" customHeight="1" x14ac:dyDescent="0.25">
      <c r="A12" s="261" t="s">
        <v>104</v>
      </c>
      <c r="B12" s="272">
        <v>3</v>
      </c>
      <c r="C12" s="97">
        <v>3</v>
      </c>
      <c r="D12" s="267">
        <v>100</v>
      </c>
      <c r="E12" s="274">
        <v>2</v>
      </c>
      <c r="F12" s="274">
        <v>2</v>
      </c>
      <c r="G12" s="267">
        <v>100</v>
      </c>
      <c r="H12" s="268">
        <v>0</v>
      </c>
      <c r="I12" s="266">
        <v>0</v>
      </c>
      <c r="J12" s="267" t="s">
        <v>114</v>
      </c>
      <c r="K12" s="274">
        <v>0</v>
      </c>
      <c r="L12" s="274">
        <v>0</v>
      </c>
      <c r="M12" s="267" t="s">
        <v>114</v>
      </c>
      <c r="N12" s="274">
        <v>0</v>
      </c>
      <c r="O12" s="274">
        <v>0</v>
      </c>
      <c r="P12" s="267" t="s">
        <v>114</v>
      </c>
      <c r="Q12" s="274">
        <v>2</v>
      </c>
      <c r="R12" s="274">
        <v>2</v>
      </c>
      <c r="S12" s="267">
        <v>100</v>
      </c>
      <c r="T12" s="273">
        <v>2</v>
      </c>
      <c r="U12" s="266">
        <v>2</v>
      </c>
      <c r="V12" s="267">
        <v>100</v>
      </c>
      <c r="W12" s="274">
        <v>1</v>
      </c>
      <c r="X12" s="274">
        <v>1</v>
      </c>
      <c r="Y12" s="267">
        <v>100</v>
      </c>
      <c r="Z12" s="274">
        <v>1</v>
      </c>
      <c r="AA12" s="274">
        <v>1</v>
      </c>
      <c r="AB12" s="267">
        <v>100</v>
      </c>
    </row>
    <row r="13" spans="1:28" s="52" customFormat="1" ht="16.5" customHeight="1" x14ac:dyDescent="0.25">
      <c r="A13" s="261" t="s">
        <v>55</v>
      </c>
      <c r="B13" s="272">
        <v>13</v>
      </c>
      <c r="C13" s="97">
        <v>11</v>
      </c>
      <c r="D13" s="267">
        <v>84.615384615384613</v>
      </c>
      <c r="E13" s="274">
        <v>5</v>
      </c>
      <c r="F13" s="274">
        <v>5</v>
      </c>
      <c r="G13" s="267">
        <v>100</v>
      </c>
      <c r="H13" s="268">
        <v>2</v>
      </c>
      <c r="I13" s="266">
        <v>1</v>
      </c>
      <c r="J13" s="267">
        <v>50</v>
      </c>
      <c r="K13" s="274">
        <v>0</v>
      </c>
      <c r="L13" s="274">
        <v>0</v>
      </c>
      <c r="M13" s="267" t="s">
        <v>114</v>
      </c>
      <c r="N13" s="274">
        <v>0</v>
      </c>
      <c r="O13" s="274">
        <v>0</v>
      </c>
      <c r="P13" s="267" t="s">
        <v>114</v>
      </c>
      <c r="Q13" s="274">
        <v>5</v>
      </c>
      <c r="R13" s="274">
        <v>5</v>
      </c>
      <c r="S13" s="267">
        <v>100</v>
      </c>
      <c r="T13" s="273">
        <v>11</v>
      </c>
      <c r="U13" s="266">
        <v>7</v>
      </c>
      <c r="V13" s="267">
        <v>63.636363636363633</v>
      </c>
      <c r="W13" s="274">
        <v>4</v>
      </c>
      <c r="X13" s="274">
        <v>1</v>
      </c>
      <c r="Y13" s="267">
        <v>25</v>
      </c>
      <c r="Z13" s="274">
        <v>4</v>
      </c>
      <c r="AA13" s="274">
        <v>1</v>
      </c>
      <c r="AB13" s="267">
        <v>25</v>
      </c>
    </row>
    <row r="14" spans="1:28" s="52" customFormat="1" ht="16.5" customHeight="1" x14ac:dyDescent="0.25">
      <c r="A14" s="261" t="s">
        <v>56</v>
      </c>
      <c r="B14" s="272">
        <v>0</v>
      </c>
      <c r="C14" s="97">
        <v>0</v>
      </c>
      <c r="D14" s="267" t="s">
        <v>114</v>
      </c>
      <c r="E14" s="274">
        <v>0</v>
      </c>
      <c r="F14" s="274">
        <v>0</v>
      </c>
      <c r="G14" s="267" t="s">
        <v>114</v>
      </c>
      <c r="H14" s="268">
        <v>0</v>
      </c>
      <c r="I14" s="266">
        <v>0</v>
      </c>
      <c r="J14" s="267" t="s">
        <v>114</v>
      </c>
      <c r="K14" s="274">
        <v>0</v>
      </c>
      <c r="L14" s="274">
        <v>0</v>
      </c>
      <c r="M14" s="267" t="s">
        <v>114</v>
      </c>
      <c r="N14" s="274">
        <v>0</v>
      </c>
      <c r="O14" s="274">
        <v>0</v>
      </c>
      <c r="P14" s="267" t="s">
        <v>114</v>
      </c>
      <c r="Q14" s="274">
        <v>0</v>
      </c>
      <c r="R14" s="274">
        <v>0</v>
      </c>
      <c r="S14" s="267" t="s">
        <v>114</v>
      </c>
      <c r="T14" s="273">
        <v>0</v>
      </c>
      <c r="U14" s="266">
        <v>0</v>
      </c>
      <c r="V14" s="267" t="s">
        <v>114</v>
      </c>
      <c r="W14" s="274">
        <v>0</v>
      </c>
      <c r="X14" s="274">
        <v>0</v>
      </c>
      <c r="Y14" s="267" t="s">
        <v>114</v>
      </c>
      <c r="Z14" s="274">
        <v>0</v>
      </c>
      <c r="AA14" s="274">
        <v>0</v>
      </c>
      <c r="AB14" s="267" t="s">
        <v>114</v>
      </c>
    </row>
    <row r="15" spans="1:28" s="52" customFormat="1" ht="16.5" customHeight="1" x14ac:dyDescent="0.25">
      <c r="A15" s="261" t="s">
        <v>57</v>
      </c>
      <c r="B15" s="272">
        <v>5</v>
      </c>
      <c r="C15" s="97">
        <v>3</v>
      </c>
      <c r="D15" s="267">
        <v>60</v>
      </c>
      <c r="E15" s="274">
        <v>3</v>
      </c>
      <c r="F15" s="274">
        <v>1</v>
      </c>
      <c r="G15" s="267">
        <v>33.333333333333329</v>
      </c>
      <c r="H15" s="268">
        <v>0</v>
      </c>
      <c r="I15" s="266">
        <v>0</v>
      </c>
      <c r="J15" s="267" t="s">
        <v>114</v>
      </c>
      <c r="K15" s="274">
        <v>0</v>
      </c>
      <c r="L15" s="274">
        <v>0</v>
      </c>
      <c r="M15" s="267" t="s">
        <v>114</v>
      </c>
      <c r="N15" s="274">
        <v>0</v>
      </c>
      <c r="O15" s="274">
        <v>0</v>
      </c>
      <c r="P15" s="267" t="s">
        <v>114</v>
      </c>
      <c r="Q15" s="274">
        <v>2</v>
      </c>
      <c r="R15" s="274">
        <v>1</v>
      </c>
      <c r="S15" s="267">
        <v>50</v>
      </c>
      <c r="T15" s="273">
        <v>4</v>
      </c>
      <c r="U15" s="266">
        <v>3</v>
      </c>
      <c r="V15" s="267">
        <v>75</v>
      </c>
      <c r="W15" s="274">
        <v>2</v>
      </c>
      <c r="X15" s="274">
        <v>1</v>
      </c>
      <c r="Y15" s="267">
        <v>50</v>
      </c>
      <c r="Z15" s="274">
        <v>1</v>
      </c>
      <c r="AA15" s="274">
        <v>0</v>
      </c>
      <c r="AB15" s="267">
        <v>0</v>
      </c>
    </row>
    <row r="16" spans="1:28" s="52" customFormat="1" ht="16.5" customHeight="1" x14ac:dyDescent="0.25">
      <c r="A16" s="261" t="s">
        <v>58</v>
      </c>
      <c r="B16" s="272">
        <v>1</v>
      </c>
      <c r="C16" s="97">
        <v>2</v>
      </c>
      <c r="D16" s="267">
        <v>200</v>
      </c>
      <c r="E16" s="274">
        <v>0</v>
      </c>
      <c r="F16" s="274">
        <v>2</v>
      </c>
      <c r="G16" s="267" t="s">
        <v>114</v>
      </c>
      <c r="H16" s="268">
        <v>0</v>
      </c>
      <c r="I16" s="266">
        <v>0</v>
      </c>
      <c r="J16" s="267" t="s">
        <v>114</v>
      </c>
      <c r="K16" s="274">
        <v>0</v>
      </c>
      <c r="L16" s="274">
        <v>0</v>
      </c>
      <c r="M16" s="267" t="s">
        <v>114</v>
      </c>
      <c r="N16" s="274">
        <v>0</v>
      </c>
      <c r="O16" s="274">
        <v>0</v>
      </c>
      <c r="P16" s="267" t="s">
        <v>114</v>
      </c>
      <c r="Q16" s="274">
        <v>0</v>
      </c>
      <c r="R16" s="274">
        <v>2</v>
      </c>
      <c r="S16" s="267" t="s">
        <v>114</v>
      </c>
      <c r="T16" s="273">
        <v>1</v>
      </c>
      <c r="U16" s="266">
        <v>2</v>
      </c>
      <c r="V16" s="267">
        <v>200</v>
      </c>
      <c r="W16" s="274">
        <v>0</v>
      </c>
      <c r="X16" s="274">
        <v>2</v>
      </c>
      <c r="Y16" s="267" t="s">
        <v>114</v>
      </c>
      <c r="Z16" s="274">
        <v>0</v>
      </c>
      <c r="AA16" s="274">
        <v>2</v>
      </c>
      <c r="AB16" s="267" t="s">
        <v>114</v>
      </c>
    </row>
    <row r="17" spans="1:28" s="52" customFormat="1" ht="16.5" customHeight="1" x14ac:dyDescent="0.25">
      <c r="A17" s="261" t="s">
        <v>59</v>
      </c>
      <c r="B17" s="272">
        <v>1</v>
      </c>
      <c r="C17" s="97">
        <v>3</v>
      </c>
      <c r="D17" s="267">
        <v>300</v>
      </c>
      <c r="E17" s="274">
        <v>0</v>
      </c>
      <c r="F17" s="274">
        <v>2</v>
      </c>
      <c r="G17" s="267" t="s">
        <v>114</v>
      </c>
      <c r="H17" s="268">
        <v>0</v>
      </c>
      <c r="I17" s="266">
        <v>1</v>
      </c>
      <c r="J17" s="267" t="s">
        <v>114</v>
      </c>
      <c r="K17" s="274">
        <v>0</v>
      </c>
      <c r="L17" s="274">
        <v>1</v>
      </c>
      <c r="M17" s="267" t="s">
        <v>114</v>
      </c>
      <c r="N17" s="274">
        <v>0</v>
      </c>
      <c r="O17" s="274">
        <v>0</v>
      </c>
      <c r="P17" s="267" t="s">
        <v>114</v>
      </c>
      <c r="Q17" s="274">
        <v>0</v>
      </c>
      <c r="R17" s="274">
        <v>2</v>
      </c>
      <c r="S17" s="267" t="s">
        <v>114</v>
      </c>
      <c r="T17" s="273">
        <v>1</v>
      </c>
      <c r="U17" s="266">
        <v>2</v>
      </c>
      <c r="V17" s="267">
        <v>200</v>
      </c>
      <c r="W17" s="274">
        <v>0</v>
      </c>
      <c r="X17" s="274">
        <v>1</v>
      </c>
      <c r="Y17" s="267" t="s">
        <v>114</v>
      </c>
      <c r="Z17" s="274">
        <v>0</v>
      </c>
      <c r="AA17" s="274">
        <v>1</v>
      </c>
      <c r="AB17" s="267" t="s">
        <v>114</v>
      </c>
    </row>
    <row r="18" spans="1:28" s="52" customFormat="1" ht="16.5" customHeight="1" x14ac:dyDescent="0.25">
      <c r="A18" s="261" t="s">
        <v>60</v>
      </c>
      <c r="B18" s="272">
        <v>1</v>
      </c>
      <c r="C18" s="97">
        <v>2</v>
      </c>
      <c r="D18" s="267">
        <v>200</v>
      </c>
      <c r="E18" s="274">
        <v>0</v>
      </c>
      <c r="F18" s="274">
        <v>1</v>
      </c>
      <c r="G18" s="267" t="s">
        <v>114</v>
      </c>
      <c r="H18" s="268">
        <v>0</v>
      </c>
      <c r="I18" s="266">
        <v>0</v>
      </c>
      <c r="J18" s="267" t="s">
        <v>114</v>
      </c>
      <c r="K18" s="274">
        <v>0</v>
      </c>
      <c r="L18" s="274">
        <v>0</v>
      </c>
      <c r="M18" s="267" t="s">
        <v>114</v>
      </c>
      <c r="N18" s="274">
        <v>0</v>
      </c>
      <c r="O18" s="274">
        <v>0</v>
      </c>
      <c r="P18" s="267" t="s">
        <v>114</v>
      </c>
      <c r="Q18" s="274">
        <v>0</v>
      </c>
      <c r="R18" s="274">
        <v>1</v>
      </c>
      <c r="S18" s="267" t="s">
        <v>114</v>
      </c>
      <c r="T18" s="273">
        <v>1</v>
      </c>
      <c r="U18" s="266">
        <v>2</v>
      </c>
      <c r="V18" s="267">
        <v>200</v>
      </c>
      <c r="W18" s="274">
        <v>0</v>
      </c>
      <c r="X18" s="274">
        <v>1</v>
      </c>
      <c r="Y18" s="267" t="s">
        <v>114</v>
      </c>
      <c r="Z18" s="274">
        <v>0</v>
      </c>
      <c r="AA18" s="274">
        <v>1</v>
      </c>
      <c r="AB18" s="267" t="s">
        <v>114</v>
      </c>
    </row>
    <row r="19" spans="1:28" s="52" customFormat="1" ht="16.5" customHeight="1" x14ac:dyDescent="0.25">
      <c r="A19" s="261" t="s">
        <v>61</v>
      </c>
      <c r="B19" s="272">
        <v>6</v>
      </c>
      <c r="C19" s="97">
        <v>3</v>
      </c>
      <c r="D19" s="267">
        <v>50</v>
      </c>
      <c r="E19" s="274">
        <v>5</v>
      </c>
      <c r="F19" s="274">
        <v>3</v>
      </c>
      <c r="G19" s="267">
        <v>60</v>
      </c>
      <c r="H19" s="268">
        <v>0</v>
      </c>
      <c r="I19" s="266">
        <v>0</v>
      </c>
      <c r="J19" s="267" t="s">
        <v>114</v>
      </c>
      <c r="K19" s="274">
        <v>0</v>
      </c>
      <c r="L19" s="274">
        <v>0</v>
      </c>
      <c r="M19" s="267" t="s">
        <v>114</v>
      </c>
      <c r="N19" s="274">
        <v>0</v>
      </c>
      <c r="O19" s="274">
        <v>0</v>
      </c>
      <c r="P19" s="267" t="s">
        <v>114</v>
      </c>
      <c r="Q19" s="274">
        <v>5</v>
      </c>
      <c r="R19" s="274">
        <v>3</v>
      </c>
      <c r="S19" s="267">
        <v>60</v>
      </c>
      <c r="T19" s="273">
        <v>4</v>
      </c>
      <c r="U19" s="266">
        <v>2</v>
      </c>
      <c r="V19" s="267">
        <v>50</v>
      </c>
      <c r="W19" s="274">
        <v>4</v>
      </c>
      <c r="X19" s="274">
        <v>2</v>
      </c>
      <c r="Y19" s="267">
        <v>50</v>
      </c>
      <c r="Z19" s="274">
        <v>4</v>
      </c>
      <c r="AA19" s="274">
        <v>1</v>
      </c>
      <c r="AB19" s="267">
        <v>25</v>
      </c>
    </row>
    <row r="20" spans="1:28" s="52" customFormat="1" ht="16.5" customHeight="1" x14ac:dyDescent="0.25">
      <c r="A20" s="261" t="s">
        <v>62</v>
      </c>
      <c r="B20" s="272">
        <v>0</v>
      </c>
      <c r="C20" s="97">
        <v>0</v>
      </c>
      <c r="D20" s="267" t="s">
        <v>114</v>
      </c>
      <c r="E20" s="274">
        <v>0</v>
      </c>
      <c r="F20" s="274">
        <v>0</v>
      </c>
      <c r="G20" s="267" t="s">
        <v>114</v>
      </c>
      <c r="H20" s="268">
        <v>0</v>
      </c>
      <c r="I20" s="266">
        <v>0</v>
      </c>
      <c r="J20" s="267" t="s">
        <v>114</v>
      </c>
      <c r="K20" s="274">
        <v>0</v>
      </c>
      <c r="L20" s="274">
        <v>0</v>
      </c>
      <c r="M20" s="267" t="s">
        <v>114</v>
      </c>
      <c r="N20" s="274">
        <v>0</v>
      </c>
      <c r="O20" s="274">
        <v>0</v>
      </c>
      <c r="P20" s="267" t="s">
        <v>114</v>
      </c>
      <c r="Q20" s="274">
        <v>0</v>
      </c>
      <c r="R20" s="274">
        <v>0</v>
      </c>
      <c r="S20" s="267" t="s">
        <v>114</v>
      </c>
      <c r="T20" s="273">
        <v>0</v>
      </c>
      <c r="U20" s="266">
        <v>0</v>
      </c>
      <c r="V20" s="267" t="s">
        <v>114</v>
      </c>
      <c r="W20" s="274">
        <v>0</v>
      </c>
      <c r="X20" s="274">
        <v>0</v>
      </c>
      <c r="Y20" s="267" t="s">
        <v>114</v>
      </c>
      <c r="Z20" s="274">
        <v>0</v>
      </c>
      <c r="AA20" s="274">
        <v>0</v>
      </c>
      <c r="AB20" s="267" t="s">
        <v>114</v>
      </c>
    </row>
    <row r="21" spans="1:28" s="52" customFormat="1" ht="16.5" customHeight="1" x14ac:dyDescent="0.25">
      <c r="A21" s="261" t="s">
        <v>63</v>
      </c>
      <c r="B21" s="272">
        <v>1</v>
      </c>
      <c r="C21" s="97">
        <v>0</v>
      </c>
      <c r="D21" s="267">
        <v>0</v>
      </c>
      <c r="E21" s="274">
        <v>1</v>
      </c>
      <c r="F21" s="274">
        <v>0</v>
      </c>
      <c r="G21" s="267">
        <v>0</v>
      </c>
      <c r="H21" s="268">
        <v>1</v>
      </c>
      <c r="I21" s="266">
        <v>0</v>
      </c>
      <c r="J21" s="267">
        <v>0</v>
      </c>
      <c r="K21" s="274">
        <v>0</v>
      </c>
      <c r="L21" s="274">
        <v>0</v>
      </c>
      <c r="M21" s="267" t="s">
        <v>114</v>
      </c>
      <c r="N21" s="274">
        <v>0</v>
      </c>
      <c r="O21" s="274">
        <v>0</v>
      </c>
      <c r="P21" s="267" t="s">
        <v>114</v>
      </c>
      <c r="Q21" s="274">
        <v>1</v>
      </c>
      <c r="R21" s="274">
        <v>0</v>
      </c>
      <c r="S21" s="267">
        <v>0</v>
      </c>
      <c r="T21" s="273">
        <v>0</v>
      </c>
      <c r="U21" s="266">
        <v>0</v>
      </c>
      <c r="V21" s="267" t="s">
        <v>114</v>
      </c>
      <c r="W21" s="274">
        <v>0</v>
      </c>
      <c r="X21" s="274">
        <v>0</v>
      </c>
      <c r="Y21" s="267" t="s">
        <v>114</v>
      </c>
      <c r="Z21" s="274">
        <v>0</v>
      </c>
      <c r="AA21" s="274">
        <v>0</v>
      </c>
      <c r="AB21" s="267" t="s">
        <v>114</v>
      </c>
    </row>
    <row r="22" spans="1:28" s="52" customFormat="1" ht="16.5" customHeight="1" x14ac:dyDescent="0.25">
      <c r="A22" s="255" t="s">
        <v>64</v>
      </c>
      <c r="B22" s="272">
        <v>1</v>
      </c>
      <c r="C22" s="97">
        <v>5</v>
      </c>
      <c r="D22" s="267">
        <v>500</v>
      </c>
      <c r="E22" s="274">
        <v>0</v>
      </c>
      <c r="F22" s="274">
        <v>4</v>
      </c>
      <c r="G22" s="267" t="s">
        <v>114</v>
      </c>
      <c r="H22" s="268">
        <v>0</v>
      </c>
      <c r="I22" s="266">
        <v>0</v>
      </c>
      <c r="J22" s="267" t="s">
        <v>114</v>
      </c>
      <c r="K22" s="274">
        <v>0</v>
      </c>
      <c r="L22" s="274">
        <v>0</v>
      </c>
      <c r="M22" s="267" t="s">
        <v>114</v>
      </c>
      <c r="N22" s="274">
        <v>0</v>
      </c>
      <c r="O22" s="274">
        <v>0</v>
      </c>
      <c r="P22" s="267" t="s">
        <v>114</v>
      </c>
      <c r="Q22" s="274">
        <v>0</v>
      </c>
      <c r="R22" s="274">
        <v>4</v>
      </c>
      <c r="S22" s="267" t="s">
        <v>114</v>
      </c>
      <c r="T22" s="273">
        <v>1</v>
      </c>
      <c r="U22" s="266">
        <v>4</v>
      </c>
      <c r="V22" s="267">
        <v>400</v>
      </c>
      <c r="W22" s="274">
        <v>0</v>
      </c>
      <c r="X22" s="274">
        <v>3</v>
      </c>
      <c r="Y22" s="267" t="s">
        <v>114</v>
      </c>
      <c r="Z22" s="274">
        <v>0</v>
      </c>
      <c r="AA22" s="274">
        <v>1</v>
      </c>
      <c r="AB22" s="267" t="s">
        <v>114</v>
      </c>
    </row>
    <row r="23" spans="1:28" s="52" customFormat="1" ht="16.5" customHeight="1" x14ac:dyDescent="0.25">
      <c r="A23" s="255" t="s">
        <v>105</v>
      </c>
      <c r="B23" s="272">
        <v>1</v>
      </c>
      <c r="C23" s="97">
        <v>5</v>
      </c>
      <c r="D23" s="267">
        <v>500</v>
      </c>
      <c r="E23" s="274">
        <v>1</v>
      </c>
      <c r="F23" s="274">
        <v>5</v>
      </c>
      <c r="G23" s="267">
        <v>500</v>
      </c>
      <c r="H23" s="268">
        <v>0</v>
      </c>
      <c r="I23" s="266">
        <v>1</v>
      </c>
      <c r="J23" s="267" t="s">
        <v>114</v>
      </c>
      <c r="K23" s="274">
        <v>0</v>
      </c>
      <c r="L23" s="274">
        <v>1</v>
      </c>
      <c r="M23" s="267" t="s">
        <v>114</v>
      </c>
      <c r="N23" s="274">
        <v>1</v>
      </c>
      <c r="O23" s="274">
        <v>1</v>
      </c>
      <c r="P23" s="267">
        <v>100</v>
      </c>
      <c r="Q23" s="274">
        <v>1</v>
      </c>
      <c r="R23" s="274">
        <v>5</v>
      </c>
      <c r="S23" s="267">
        <v>500</v>
      </c>
      <c r="T23" s="273">
        <v>1</v>
      </c>
      <c r="U23" s="266">
        <v>4</v>
      </c>
      <c r="V23" s="267">
        <v>400</v>
      </c>
      <c r="W23" s="274">
        <v>1</v>
      </c>
      <c r="X23" s="274">
        <v>4</v>
      </c>
      <c r="Y23" s="267">
        <v>400</v>
      </c>
      <c r="Z23" s="274">
        <v>0</v>
      </c>
      <c r="AA23" s="274">
        <v>2</v>
      </c>
      <c r="AB23" s="267" t="s">
        <v>114</v>
      </c>
    </row>
    <row r="24" spans="1:28" s="52" customFormat="1" ht="16.5" customHeight="1" x14ac:dyDescent="0.25">
      <c r="A24" s="255" t="s">
        <v>66</v>
      </c>
      <c r="B24" s="272">
        <v>2</v>
      </c>
      <c r="C24" s="97">
        <v>2</v>
      </c>
      <c r="D24" s="267">
        <v>100</v>
      </c>
      <c r="E24" s="274">
        <v>2</v>
      </c>
      <c r="F24" s="274">
        <v>2</v>
      </c>
      <c r="G24" s="267">
        <v>100</v>
      </c>
      <c r="H24" s="268">
        <v>0</v>
      </c>
      <c r="I24" s="266">
        <v>0</v>
      </c>
      <c r="J24" s="267" t="s">
        <v>114</v>
      </c>
      <c r="K24" s="274">
        <v>0</v>
      </c>
      <c r="L24" s="274">
        <v>0</v>
      </c>
      <c r="M24" s="267" t="s">
        <v>114</v>
      </c>
      <c r="N24" s="274">
        <v>0</v>
      </c>
      <c r="O24" s="274">
        <v>0</v>
      </c>
      <c r="P24" s="267" t="s">
        <v>114</v>
      </c>
      <c r="Q24" s="274">
        <v>0</v>
      </c>
      <c r="R24" s="274">
        <v>2</v>
      </c>
      <c r="S24" s="267" t="s">
        <v>114</v>
      </c>
      <c r="T24" s="273">
        <v>1</v>
      </c>
      <c r="U24" s="266">
        <v>2</v>
      </c>
      <c r="V24" s="267">
        <v>200</v>
      </c>
      <c r="W24" s="274">
        <v>1</v>
      </c>
      <c r="X24" s="274">
        <v>2</v>
      </c>
      <c r="Y24" s="267">
        <v>200</v>
      </c>
      <c r="Z24" s="274">
        <v>0</v>
      </c>
      <c r="AA24" s="274">
        <v>1</v>
      </c>
      <c r="AB24" s="267" t="s">
        <v>114</v>
      </c>
    </row>
    <row r="25" spans="1:28" s="52" customFormat="1" ht="16.5" customHeight="1" x14ac:dyDescent="0.25">
      <c r="A25" s="255" t="s">
        <v>67</v>
      </c>
      <c r="B25" s="272">
        <v>5</v>
      </c>
      <c r="C25" s="97">
        <v>3</v>
      </c>
      <c r="D25" s="267">
        <v>60</v>
      </c>
      <c r="E25" s="274">
        <v>4</v>
      </c>
      <c r="F25" s="274">
        <v>2</v>
      </c>
      <c r="G25" s="267">
        <v>50</v>
      </c>
      <c r="H25" s="268">
        <v>1</v>
      </c>
      <c r="I25" s="266">
        <v>0</v>
      </c>
      <c r="J25" s="267">
        <v>0</v>
      </c>
      <c r="K25" s="274">
        <v>0</v>
      </c>
      <c r="L25" s="274">
        <v>0</v>
      </c>
      <c r="M25" s="267" t="s">
        <v>114</v>
      </c>
      <c r="N25" s="274">
        <v>0</v>
      </c>
      <c r="O25" s="274">
        <v>0</v>
      </c>
      <c r="P25" s="267" t="s">
        <v>114</v>
      </c>
      <c r="Q25" s="274">
        <v>4</v>
      </c>
      <c r="R25" s="274">
        <v>1</v>
      </c>
      <c r="S25" s="267">
        <v>25</v>
      </c>
      <c r="T25" s="273">
        <v>4</v>
      </c>
      <c r="U25" s="266">
        <v>1</v>
      </c>
      <c r="V25" s="267">
        <v>25</v>
      </c>
      <c r="W25" s="274">
        <v>3</v>
      </c>
      <c r="X25" s="274">
        <v>0</v>
      </c>
      <c r="Y25" s="267">
        <v>0</v>
      </c>
      <c r="Z25" s="274">
        <v>2</v>
      </c>
      <c r="AA25" s="274">
        <v>0</v>
      </c>
      <c r="AB25" s="267">
        <v>0</v>
      </c>
    </row>
    <row r="26" spans="1:28" s="52" customFormat="1" ht="16.5" customHeight="1" x14ac:dyDescent="0.25">
      <c r="A26" s="255" t="s">
        <v>68</v>
      </c>
      <c r="B26" s="272">
        <v>1</v>
      </c>
      <c r="C26" s="97">
        <v>0</v>
      </c>
      <c r="D26" s="267">
        <v>0</v>
      </c>
      <c r="E26" s="274">
        <v>1</v>
      </c>
      <c r="F26" s="274">
        <v>0</v>
      </c>
      <c r="G26" s="267">
        <v>0</v>
      </c>
      <c r="H26" s="268">
        <v>1</v>
      </c>
      <c r="I26" s="266">
        <v>0</v>
      </c>
      <c r="J26" s="267">
        <v>0</v>
      </c>
      <c r="K26" s="274">
        <v>1</v>
      </c>
      <c r="L26" s="274">
        <v>0</v>
      </c>
      <c r="M26" s="267">
        <v>0</v>
      </c>
      <c r="N26" s="274">
        <v>0</v>
      </c>
      <c r="O26" s="274">
        <v>0</v>
      </c>
      <c r="P26" s="267" t="s">
        <v>114</v>
      </c>
      <c r="Q26" s="274">
        <v>1</v>
      </c>
      <c r="R26" s="274">
        <v>0</v>
      </c>
      <c r="S26" s="267">
        <v>0</v>
      </c>
      <c r="T26" s="273">
        <v>0</v>
      </c>
      <c r="U26" s="266">
        <v>0</v>
      </c>
      <c r="V26" s="267" t="s">
        <v>114</v>
      </c>
      <c r="W26" s="274">
        <v>0</v>
      </c>
      <c r="X26" s="274">
        <v>0</v>
      </c>
      <c r="Y26" s="267" t="s">
        <v>114</v>
      </c>
      <c r="Z26" s="274">
        <v>0</v>
      </c>
      <c r="AA26" s="274">
        <v>0</v>
      </c>
      <c r="AB26" s="267" t="s">
        <v>114</v>
      </c>
    </row>
    <row r="27" spans="1:28" s="52" customFormat="1" ht="16.5" customHeight="1" x14ac:dyDescent="0.25">
      <c r="A27" s="255" t="s">
        <v>69</v>
      </c>
      <c r="B27" s="272">
        <v>1</v>
      </c>
      <c r="C27" s="97">
        <v>8</v>
      </c>
      <c r="D27" s="267">
        <v>800</v>
      </c>
      <c r="E27" s="274">
        <v>1</v>
      </c>
      <c r="F27" s="274">
        <v>7</v>
      </c>
      <c r="G27" s="267">
        <v>700</v>
      </c>
      <c r="H27" s="268">
        <v>0</v>
      </c>
      <c r="I27" s="266">
        <v>1</v>
      </c>
      <c r="J27" s="267" t="s">
        <v>114</v>
      </c>
      <c r="K27" s="274">
        <v>1</v>
      </c>
      <c r="L27" s="274">
        <v>0</v>
      </c>
      <c r="M27" s="267">
        <v>0</v>
      </c>
      <c r="N27" s="274">
        <v>0</v>
      </c>
      <c r="O27" s="274">
        <v>0</v>
      </c>
      <c r="P27" s="267" t="s">
        <v>114</v>
      </c>
      <c r="Q27" s="274">
        <v>1</v>
      </c>
      <c r="R27" s="274">
        <v>6</v>
      </c>
      <c r="S27" s="267">
        <v>600</v>
      </c>
      <c r="T27" s="273">
        <v>1</v>
      </c>
      <c r="U27" s="266">
        <v>5</v>
      </c>
      <c r="V27" s="267">
        <v>500</v>
      </c>
      <c r="W27" s="274">
        <v>1</v>
      </c>
      <c r="X27" s="274">
        <v>4</v>
      </c>
      <c r="Y27" s="267">
        <v>400</v>
      </c>
      <c r="Z27" s="274">
        <v>1</v>
      </c>
      <c r="AA27" s="274">
        <v>3</v>
      </c>
      <c r="AB27" s="267">
        <v>300</v>
      </c>
    </row>
    <row r="28" spans="1:28" s="52" customFormat="1" ht="16.5" customHeight="1" x14ac:dyDescent="0.25">
      <c r="A28" s="255" t="s">
        <v>70</v>
      </c>
      <c r="B28" s="272">
        <v>2</v>
      </c>
      <c r="C28" s="97">
        <v>2</v>
      </c>
      <c r="D28" s="267">
        <v>100</v>
      </c>
      <c r="E28" s="274">
        <v>2</v>
      </c>
      <c r="F28" s="274">
        <v>1</v>
      </c>
      <c r="G28" s="267">
        <v>50</v>
      </c>
      <c r="H28" s="268">
        <v>0</v>
      </c>
      <c r="I28" s="266">
        <v>0</v>
      </c>
      <c r="J28" s="267" t="s">
        <v>114</v>
      </c>
      <c r="K28" s="274">
        <v>0</v>
      </c>
      <c r="L28" s="274">
        <v>0</v>
      </c>
      <c r="M28" s="267" t="s">
        <v>114</v>
      </c>
      <c r="N28" s="274">
        <v>0</v>
      </c>
      <c r="O28" s="274">
        <v>0</v>
      </c>
      <c r="P28" s="267" t="s">
        <v>114</v>
      </c>
      <c r="Q28" s="274">
        <v>2</v>
      </c>
      <c r="R28" s="274">
        <v>1</v>
      </c>
      <c r="S28" s="267">
        <v>50</v>
      </c>
      <c r="T28" s="273">
        <v>2</v>
      </c>
      <c r="U28" s="266">
        <v>2</v>
      </c>
      <c r="V28" s="267">
        <v>100</v>
      </c>
      <c r="W28" s="274">
        <v>2</v>
      </c>
      <c r="X28" s="274">
        <v>1</v>
      </c>
      <c r="Y28" s="267">
        <v>50</v>
      </c>
      <c r="Z28" s="274">
        <v>2</v>
      </c>
      <c r="AA28" s="274">
        <v>1</v>
      </c>
      <c r="AB28" s="267">
        <v>50</v>
      </c>
    </row>
    <row r="29" spans="1:28" s="52" customFormat="1" ht="16.5" customHeight="1" x14ac:dyDescent="0.25">
      <c r="A29" s="255" t="s">
        <v>71</v>
      </c>
      <c r="B29" s="272">
        <v>2</v>
      </c>
      <c r="C29" s="97">
        <v>7</v>
      </c>
      <c r="D29" s="267">
        <v>350</v>
      </c>
      <c r="E29" s="274">
        <v>2</v>
      </c>
      <c r="F29" s="274">
        <v>6</v>
      </c>
      <c r="G29" s="267">
        <v>300</v>
      </c>
      <c r="H29" s="268">
        <v>0</v>
      </c>
      <c r="I29" s="266">
        <v>2</v>
      </c>
      <c r="J29" s="267" t="s">
        <v>114</v>
      </c>
      <c r="K29" s="274">
        <v>0</v>
      </c>
      <c r="L29" s="274">
        <v>0</v>
      </c>
      <c r="M29" s="267" t="s">
        <v>114</v>
      </c>
      <c r="N29" s="274">
        <v>0</v>
      </c>
      <c r="O29" s="274">
        <v>0</v>
      </c>
      <c r="P29" s="267" t="s">
        <v>114</v>
      </c>
      <c r="Q29" s="274">
        <v>2</v>
      </c>
      <c r="R29" s="274">
        <v>6</v>
      </c>
      <c r="S29" s="267">
        <v>300</v>
      </c>
      <c r="T29" s="273">
        <v>2</v>
      </c>
      <c r="U29" s="266">
        <v>6</v>
      </c>
      <c r="V29" s="267">
        <v>300</v>
      </c>
      <c r="W29" s="274">
        <v>2</v>
      </c>
      <c r="X29" s="274">
        <v>5</v>
      </c>
      <c r="Y29" s="267">
        <v>250</v>
      </c>
      <c r="Z29" s="274">
        <v>2</v>
      </c>
      <c r="AA29" s="274">
        <v>4</v>
      </c>
      <c r="AB29" s="267">
        <v>200</v>
      </c>
    </row>
    <row r="30" spans="1:28" s="52" customFormat="1" ht="16.5" customHeight="1" x14ac:dyDescent="0.25">
      <c r="A30" s="255" t="s">
        <v>72</v>
      </c>
      <c r="B30" s="272">
        <v>0</v>
      </c>
      <c r="C30" s="97">
        <v>0</v>
      </c>
      <c r="D30" s="267" t="s">
        <v>114</v>
      </c>
      <c r="E30" s="274">
        <v>0</v>
      </c>
      <c r="F30" s="274">
        <v>0</v>
      </c>
      <c r="G30" s="267" t="s">
        <v>114</v>
      </c>
      <c r="H30" s="268">
        <v>0</v>
      </c>
      <c r="I30" s="266">
        <v>0</v>
      </c>
      <c r="J30" s="267" t="s">
        <v>114</v>
      </c>
      <c r="K30" s="274">
        <v>0</v>
      </c>
      <c r="L30" s="274">
        <v>0</v>
      </c>
      <c r="M30" s="267" t="s">
        <v>114</v>
      </c>
      <c r="N30" s="274">
        <v>0</v>
      </c>
      <c r="O30" s="274">
        <v>0</v>
      </c>
      <c r="P30" s="267" t="s">
        <v>114</v>
      </c>
      <c r="Q30" s="274">
        <v>0</v>
      </c>
      <c r="R30" s="274">
        <v>0</v>
      </c>
      <c r="S30" s="267" t="s">
        <v>114</v>
      </c>
      <c r="T30" s="273">
        <v>0</v>
      </c>
      <c r="U30" s="266">
        <v>0</v>
      </c>
      <c r="V30" s="267" t="s">
        <v>114</v>
      </c>
      <c r="W30" s="274">
        <v>0</v>
      </c>
      <c r="X30" s="274">
        <v>0</v>
      </c>
      <c r="Y30" s="267" t="s">
        <v>114</v>
      </c>
      <c r="Z30" s="274">
        <v>0</v>
      </c>
      <c r="AA30" s="274">
        <v>0</v>
      </c>
      <c r="AB30" s="267" t="s">
        <v>114</v>
      </c>
    </row>
    <row r="31" spans="1:28" s="52" customFormat="1" ht="16.5" customHeight="1" x14ac:dyDescent="0.25">
      <c r="A31" s="255" t="s">
        <v>73</v>
      </c>
      <c r="B31" s="272">
        <v>0</v>
      </c>
      <c r="C31" s="97">
        <v>0</v>
      </c>
      <c r="D31" s="267" t="s">
        <v>114</v>
      </c>
      <c r="E31" s="274">
        <v>0</v>
      </c>
      <c r="F31" s="274">
        <v>0</v>
      </c>
      <c r="G31" s="267" t="s">
        <v>114</v>
      </c>
      <c r="H31" s="268">
        <v>0</v>
      </c>
      <c r="I31" s="266">
        <v>0</v>
      </c>
      <c r="J31" s="267" t="s">
        <v>114</v>
      </c>
      <c r="K31" s="274">
        <v>0</v>
      </c>
      <c r="L31" s="274">
        <v>0</v>
      </c>
      <c r="M31" s="267" t="s">
        <v>114</v>
      </c>
      <c r="N31" s="274">
        <v>0</v>
      </c>
      <c r="O31" s="274">
        <v>0</v>
      </c>
      <c r="P31" s="267" t="s">
        <v>114</v>
      </c>
      <c r="Q31" s="274">
        <v>0</v>
      </c>
      <c r="R31" s="274">
        <v>0</v>
      </c>
      <c r="S31" s="267" t="s">
        <v>114</v>
      </c>
      <c r="T31" s="273">
        <v>0</v>
      </c>
      <c r="U31" s="266">
        <v>0</v>
      </c>
      <c r="V31" s="267" t="s">
        <v>114</v>
      </c>
      <c r="W31" s="274">
        <v>0</v>
      </c>
      <c r="X31" s="274">
        <v>0</v>
      </c>
      <c r="Y31" s="267" t="s">
        <v>114</v>
      </c>
      <c r="Z31" s="274">
        <v>0</v>
      </c>
      <c r="AA31" s="274">
        <v>0</v>
      </c>
      <c r="AB31" s="267" t="s">
        <v>114</v>
      </c>
    </row>
    <row r="32" spans="1:28" ht="16.5" x14ac:dyDescent="0.25">
      <c r="A32" s="255" t="s">
        <v>74</v>
      </c>
      <c r="B32" s="272">
        <v>0</v>
      </c>
      <c r="C32" s="97">
        <v>0</v>
      </c>
      <c r="D32" s="267" t="s">
        <v>114</v>
      </c>
      <c r="E32" s="274">
        <v>0</v>
      </c>
      <c r="F32" s="274">
        <v>0</v>
      </c>
      <c r="G32" s="267" t="s">
        <v>114</v>
      </c>
      <c r="H32" s="268">
        <v>0</v>
      </c>
      <c r="I32" s="266">
        <v>0</v>
      </c>
      <c r="J32" s="267" t="s">
        <v>114</v>
      </c>
      <c r="K32" s="274">
        <v>0</v>
      </c>
      <c r="L32" s="274">
        <v>0</v>
      </c>
      <c r="M32" s="267" t="s">
        <v>114</v>
      </c>
      <c r="N32" s="274">
        <v>0</v>
      </c>
      <c r="O32" s="274">
        <v>0</v>
      </c>
      <c r="P32" s="267" t="s">
        <v>114</v>
      </c>
      <c r="Q32" s="274">
        <v>0</v>
      </c>
      <c r="R32" s="274">
        <v>0</v>
      </c>
      <c r="S32" s="267" t="s">
        <v>114</v>
      </c>
      <c r="T32" s="273">
        <v>0</v>
      </c>
      <c r="U32" s="266">
        <v>0</v>
      </c>
      <c r="V32" s="267" t="s">
        <v>114</v>
      </c>
      <c r="W32" s="274">
        <v>0</v>
      </c>
      <c r="X32" s="274">
        <v>0</v>
      </c>
      <c r="Y32" s="267" t="s">
        <v>114</v>
      </c>
      <c r="Z32" s="274">
        <v>0</v>
      </c>
      <c r="AA32" s="274">
        <v>0</v>
      </c>
      <c r="AB32" s="267" t="s">
        <v>114</v>
      </c>
    </row>
    <row r="33" spans="1:28" ht="16.5" x14ac:dyDescent="0.25">
      <c r="A33" s="263" t="s">
        <v>106</v>
      </c>
      <c r="B33" s="272">
        <v>4</v>
      </c>
      <c r="C33" s="97">
        <v>3</v>
      </c>
      <c r="D33" s="267">
        <v>75</v>
      </c>
      <c r="E33" s="274">
        <v>1</v>
      </c>
      <c r="F33" s="274">
        <v>0</v>
      </c>
      <c r="G33" s="267">
        <v>0</v>
      </c>
      <c r="H33" s="268">
        <v>0</v>
      </c>
      <c r="I33" s="266">
        <v>0</v>
      </c>
      <c r="J33" s="267" t="s">
        <v>114</v>
      </c>
      <c r="K33" s="274">
        <v>0</v>
      </c>
      <c r="L33" s="274">
        <v>0</v>
      </c>
      <c r="M33" s="267" t="s">
        <v>114</v>
      </c>
      <c r="N33" s="274">
        <v>0</v>
      </c>
      <c r="O33" s="274">
        <v>0</v>
      </c>
      <c r="P33" s="267" t="s">
        <v>114</v>
      </c>
      <c r="Q33" s="274">
        <v>1</v>
      </c>
      <c r="R33" s="274">
        <v>0</v>
      </c>
      <c r="S33" s="267">
        <v>0</v>
      </c>
      <c r="T33" s="273">
        <v>4</v>
      </c>
      <c r="U33" s="266">
        <v>3</v>
      </c>
      <c r="V33" s="267">
        <v>75</v>
      </c>
      <c r="W33" s="274">
        <v>1</v>
      </c>
      <c r="X33" s="274">
        <v>0</v>
      </c>
      <c r="Y33" s="267">
        <v>0</v>
      </c>
      <c r="Z33" s="274">
        <v>0</v>
      </c>
      <c r="AA33" s="274">
        <v>0</v>
      </c>
      <c r="AB33" s="267" t="s">
        <v>114</v>
      </c>
    </row>
    <row r="34" spans="1:28" ht="16.5" x14ac:dyDescent="0.25">
      <c r="A34" s="263" t="s">
        <v>76</v>
      </c>
      <c r="B34" s="272">
        <v>0</v>
      </c>
      <c r="C34" s="97">
        <v>0</v>
      </c>
      <c r="D34" s="267" t="s">
        <v>114</v>
      </c>
      <c r="E34" s="274">
        <v>0</v>
      </c>
      <c r="F34" s="274">
        <v>0</v>
      </c>
      <c r="G34" s="267" t="s">
        <v>114</v>
      </c>
      <c r="H34" s="268">
        <v>0</v>
      </c>
      <c r="I34" s="266">
        <v>0</v>
      </c>
      <c r="J34" s="267" t="s">
        <v>114</v>
      </c>
      <c r="K34" s="274">
        <v>0</v>
      </c>
      <c r="L34" s="274">
        <v>0</v>
      </c>
      <c r="M34" s="267" t="s">
        <v>114</v>
      </c>
      <c r="N34" s="274">
        <v>0</v>
      </c>
      <c r="O34" s="274">
        <v>0</v>
      </c>
      <c r="P34" s="267" t="s">
        <v>114</v>
      </c>
      <c r="Q34" s="274">
        <v>0</v>
      </c>
      <c r="R34" s="274">
        <v>0</v>
      </c>
      <c r="S34" s="267" t="s">
        <v>114</v>
      </c>
      <c r="T34" s="273">
        <v>0</v>
      </c>
      <c r="U34" s="266">
        <v>0</v>
      </c>
      <c r="V34" s="267" t="s">
        <v>114</v>
      </c>
      <c r="W34" s="274">
        <v>0</v>
      </c>
      <c r="X34" s="274">
        <v>0</v>
      </c>
      <c r="Y34" s="267" t="s">
        <v>114</v>
      </c>
      <c r="Z34" s="274">
        <v>0</v>
      </c>
      <c r="AA34" s="274">
        <v>0</v>
      </c>
      <c r="AB34" s="267" t="s">
        <v>114</v>
      </c>
    </row>
    <row r="35" spans="1:28" ht="16.5" x14ac:dyDescent="0.25">
      <c r="A35" s="263" t="s">
        <v>77</v>
      </c>
      <c r="B35" s="272">
        <v>0</v>
      </c>
      <c r="C35" s="97">
        <v>0</v>
      </c>
      <c r="D35" s="267" t="s">
        <v>114</v>
      </c>
      <c r="E35" s="274">
        <v>0</v>
      </c>
      <c r="F35" s="274">
        <v>0</v>
      </c>
      <c r="G35" s="267" t="s">
        <v>114</v>
      </c>
      <c r="H35" s="268">
        <v>0</v>
      </c>
      <c r="I35" s="266">
        <v>0</v>
      </c>
      <c r="J35" s="267" t="s">
        <v>114</v>
      </c>
      <c r="K35" s="274">
        <v>0</v>
      </c>
      <c r="L35" s="274">
        <v>0</v>
      </c>
      <c r="M35" s="267" t="s">
        <v>114</v>
      </c>
      <c r="N35" s="274">
        <v>0</v>
      </c>
      <c r="O35" s="274">
        <v>0</v>
      </c>
      <c r="P35" s="267" t="s">
        <v>114</v>
      </c>
      <c r="Q35" s="274">
        <v>0</v>
      </c>
      <c r="R35" s="274">
        <v>0</v>
      </c>
      <c r="S35" s="267" t="s">
        <v>114</v>
      </c>
      <c r="T35" s="273">
        <v>0</v>
      </c>
      <c r="U35" s="266">
        <v>0</v>
      </c>
      <c r="V35" s="267" t="s">
        <v>114</v>
      </c>
      <c r="W35" s="274">
        <v>0</v>
      </c>
      <c r="X35" s="274">
        <v>0</v>
      </c>
      <c r="Y35" s="267" t="s">
        <v>114</v>
      </c>
      <c r="Z35" s="274">
        <v>0</v>
      </c>
      <c r="AA35" s="274">
        <v>0</v>
      </c>
      <c r="AB35" s="267" t="s">
        <v>114</v>
      </c>
    </row>
    <row r="36" spans="1:28" x14ac:dyDescent="0.2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:28" x14ac:dyDescent="0.2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8" x14ac:dyDescent="0.2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8" x14ac:dyDescent="0.2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8" x14ac:dyDescent="0.2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8" x14ac:dyDescent="0.2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8" x14ac:dyDescent="0.2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8" x14ac:dyDescent="0.2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8" x14ac:dyDescent="0.2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8" x14ac:dyDescent="0.2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8" x14ac:dyDescent="0.2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8" x14ac:dyDescent="0.2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8" x14ac:dyDescent="0.2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 x14ac:dyDescent="0.2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 x14ac:dyDescent="0.2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 x14ac:dyDescent="0.2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 x14ac:dyDescent="0.2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 x14ac:dyDescent="0.2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 x14ac:dyDescent="0.2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 x14ac:dyDescent="0.2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 x14ac:dyDescent="0.2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 x14ac:dyDescent="0.2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 x14ac:dyDescent="0.2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 x14ac:dyDescent="0.2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 x14ac:dyDescent="0.2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 x14ac:dyDescent="0.2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 x14ac:dyDescent="0.2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 x14ac:dyDescent="0.2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 x14ac:dyDescent="0.2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 x14ac:dyDescent="0.2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 x14ac:dyDescent="0.2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 x14ac:dyDescent="0.2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 x14ac:dyDescent="0.2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 x14ac:dyDescent="0.2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 x14ac:dyDescent="0.2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 x14ac:dyDescent="0.2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 x14ac:dyDescent="0.2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 x14ac:dyDescent="0.2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 x14ac:dyDescent="0.2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 x14ac:dyDescent="0.2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 x14ac:dyDescent="0.2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 x14ac:dyDescent="0.2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 x14ac:dyDescent="0.2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 x14ac:dyDescent="0.2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1:25" x14ac:dyDescent="0.2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1:25" x14ac:dyDescent="0.2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3" max="3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15" sqref="B15:B16"/>
    </sheetView>
  </sheetViews>
  <sheetFormatPr defaultColWidth="8" defaultRowHeight="12.75" x14ac:dyDescent="0.2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80" t="s">
        <v>90</v>
      </c>
      <c r="B1" s="280"/>
      <c r="C1" s="280"/>
      <c r="D1" s="280"/>
      <c r="E1" s="280"/>
    </row>
    <row r="2" spans="1:11" ht="23.25" customHeight="1" x14ac:dyDescent="0.2">
      <c r="A2" s="280" t="s">
        <v>41</v>
      </c>
      <c r="B2" s="280"/>
      <c r="C2" s="280"/>
      <c r="D2" s="280"/>
      <c r="E2" s="280"/>
    </row>
    <row r="3" spans="1:11" ht="6" customHeight="1" x14ac:dyDescent="0.2">
      <c r="A3" s="29"/>
    </row>
    <row r="4" spans="1:11" s="4" customFormat="1" ht="23.25" customHeight="1" x14ac:dyDescent="0.25">
      <c r="A4" s="288"/>
      <c r="B4" s="281" t="s">
        <v>123</v>
      </c>
      <c r="C4" s="281" t="s">
        <v>124</v>
      </c>
      <c r="D4" s="312" t="s">
        <v>2</v>
      </c>
      <c r="E4" s="313"/>
    </row>
    <row r="5" spans="1:11" s="4" customFormat="1" ht="32.25" customHeight="1" x14ac:dyDescent="0.25">
      <c r="A5" s="288"/>
      <c r="B5" s="282"/>
      <c r="C5" s="282"/>
      <c r="D5" s="5" t="s">
        <v>3</v>
      </c>
      <c r="E5" s="6" t="s">
        <v>78</v>
      </c>
    </row>
    <row r="6" spans="1:11" s="9" customFormat="1" ht="15.75" customHeight="1" x14ac:dyDescent="0.25">
      <c r="A6" s="7" t="s">
        <v>5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25">
      <c r="A7" s="10" t="s">
        <v>79</v>
      </c>
      <c r="B7" s="203">
        <v>26257</v>
      </c>
      <c r="C7" s="203">
        <v>27907</v>
      </c>
      <c r="D7" s="11">
        <f>C7/B7*100</f>
        <v>106.28403854210306</v>
      </c>
      <c r="E7" s="194">
        <f>C7-B7</f>
        <v>1650</v>
      </c>
      <c r="K7" s="12"/>
    </row>
    <row r="8" spans="1:11" s="4" customFormat="1" ht="31.5" customHeight="1" x14ac:dyDescent="0.25">
      <c r="A8" s="10" t="s">
        <v>80</v>
      </c>
      <c r="B8" s="204">
        <v>8335</v>
      </c>
      <c r="C8" s="193">
        <v>9266</v>
      </c>
      <c r="D8" s="11">
        <f t="shared" ref="D8:D12" si="0">C8/B8*100</f>
        <v>111.16976604679066</v>
      </c>
      <c r="E8" s="194">
        <f t="shared" ref="E8:E12" si="1">C8-B8</f>
        <v>931</v>
      </c>
      <c r="K8" s="12"/>
    </row>
    <row r="9" spans="1:11" s="4" customFormat="1" ht="54.75" customHeight="1" x14ac:dyDescent="0.25">
      <c r="A9" s="13" t="s">
        <v>81</v>
      </c>
      <c r="B9" s="204">
        <v>2470</v>
      </c>
      <c r="C9" s="193">
        <v>2355</v>
      </c>
      <c r="D9" s="11">
        <f t="shared" si="0"/>
        <v>95.344129554655865</v>
      </c>
      <c r="E9" s="194">
        <f t="shared" si="1"/>
        <v>-115</v>
      </c>
      <c r="K9" s="12"/>
    </row>
    <row r="10" spans="1:11" s="4" customFormat="1" ht="35.25" customHeight="1" x14ac:dyDescent="0.25">
      <c r="A10" s="14" t="s">
        <v>82</v>
      </c>
      <c r="B10" s="193">
        <v>834</v>
      </c>
      <c r="C10" s="193">
        <v>744</v>
      </c>
      <c r="D10" s="11">
        <f t="shared" si="0"/>
        <v>89.208633093525179</v>
      </c>
      <c r="E10" s="194">
        <f t="shared" si="1"/>
        <v>-90</v>
      </c>
      <c r="K10" s="12"/>
    </row>
    <row r="11" spans="1:11" s="4" customFormat="1" ht="45.75" customHeight="1" x14ac:dyDescent="0.25">
      <c r="A11" s="14" t="s">
        <v>83</v>
      </c>
      <c r="B11" s="193">
        <v>801</v>
      </c>
      <c r="C11" s="193">
        <v>540</v>
      </c>
      <c r="D11" s="11">
        <f t="shared" si="0"/>
        <v>67.415730337078656</v>
      </c>
      <c r="E11" s="194">
        <f t="shared" si="1"/>
        <v>-261</v>
      </c>
      <c r="K11" s="12"/>
    </row>
    <row r="12" spans="1:11" s="4" customFormat="1" ht="55.5" customHeight="1" x14ac:dyDescent="0.25">
      <c r="A12" s="14" t="s">
        <v>84</v>
      </c>
      <c r="B12" s="193">
        <v>834</v>
      </c>
      <c r="C12" s="193">
        <v>8060</v>
      </c>
      <c r="D12" s="11">
        <f t="shared" si="0"/>
        <v>966.42685851318947</v>
      </c>
      <c r="E12" s="194">
        <f t="shared" si="1"/>
        <v>7226</v>
      </c>
      <c r="K12" s="12"/>
    </row>
    <row r="13" spans="1:11" s="4" customFormat="1" ht="12.75" customHeight="1" x14ac:dyDescent="0.25">
      <c r="A13" s="300" t="s">
        <v>6</v>
      </c>
      <c r="B13" s="301"/>
      <c r="C13" s="301"/>
      <c r="D13" s="301"/>
      <c r="E13" s="301"/>
      <c r="K13" s="12"/>
    </row>
    <row r="14" spans="1:11" s="4" customFormat="1" ht="15" customHeight="1" x14ac:dyDescent="0.25">
      <c r="A14" s="302"/>
      <c r="B14" s="303"/>
      <c r="C14" s="303"/>
      <c r="D14" s="303"/>
      <c r="E14" s="303"/>
      <c r="K14" s="12"/>
    </row>
    <row r="15" spans="1:11" s="4" customFormat="1" ht="20.25" customHeight="1" x14ac:dyDescent="0.25">
      <c r="A15" s="285" t="s">
        <v>0</v>
      </c>
      <c r="B15" s="288" t="s">
        <v>125</v>
      </c>
      <c r="C15" s="288" t="s">
        <v>119</v>
      </c>
      <c r="D15" s="312" t="s">
        <v>2</v>
      </c>
      <c r="E15" s="313"/>
      <c r="K15" s="12"/>
    </row>
    <row r="16" spans="1:11" ht="35.25" customHeight="1" x14ac:dyDescent="0.2">
      <c r="A16" s="286"/>
      <c r="B16" s="288"/>
      <c r="C16" s="288"/>
      <c r="D16" s="5" t="s">
        <v>3</v>
      </c>
      <c r="E16" s="6" t="s">
        <v>85</v>
      </c>
      <c r="K16" s="12"/>
    </row>
    <row r="17" spans="1:11" ht="24" customHeight="1" x14ac:dyDescent="0.2">
      <c r="A17" s="10" t="s">
        <v>79</v>
      </c>
      <c r="B17" s="203">
        <v>23319</v>
      </c>
      <c r="C17" s="203">
        <v>22220</v>
      </c>
      <c r="D17" s="17">
        <f>C17/B17*100</f>
        <v>95.28710493588919</v>
      </c>
      <c r="E17" s="206">
        <f>C17-B17</f>
        <v>-1099</v>
      </c>
      <c r="K17" s="12"/>
    </row>
    <row r="18" spans="1:11" ht="25.5" customHeight="1" x14ac:dyDescent="0.2">
      <c r="A18" s="1" t="s">
        <v>80</v>
      </c>
      <c r="B18" s="205">
        <v>5595</v>
      </c>
      <c r="C18" s="205">
        <v>3780</v>
      </c>
      <c r="D18" s="17">
        <f t="shared" ref="D18:D19" si="2">C18/B18*100</f>
        <v>67.560321715817693</v>
      </c>
      <c r="E18" s="206">
        <f t="shared" ref="E18:E19" si="3">C18-B18</f>
        <v>-1815</v>
      </c>
      <c r="K18" s="12"/>
    </row>
    <row r="19" spans="1:11" ht="43.5" customHeight="1" x14ac:dyDescent="0.2">
      <c r="A19" s="1" t="s">
        <v>86</v>
      </c>
      <c r="B19" s="205">
        <v>4409</v>
      </c>
      <c r="C19" s="205">
        <v>2809</v>
      </c>
      <c r="D19" s="17">
        <f t="shared" si="2"/>
        <v>63.71059197096848</v>
      </c>
      <c r="E19" s="206">
        <f t="shared" si="3"/>
        <v>-1600</v>
      </c>
      <c r="K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19</vt:i4>
      </vt:variant>
    </vt:vector>
  </HeadingPairs>
  <TitlesOfParts>
    <vt:vector size="3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'2'!Заголовки_для_печати</vt:lpstr>
      <vt:lpstr>'4'!Заголовки_для_печати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rynok</cp:lastModifiedBy>
  <cp:lastPrinted>2021-06-10T06:02:07Z</cp:lastPrinted>
  <dcterms:created xsi:type="dcterms:W3CDTF">2020-12-10T10:35:03Z</dcterms:created>
  <dcterms:modified xsi:type="dcterms:W3CDTF">2021-06-15T08:48:25Z</dcterms:modified>
</cp:coreProperties>
</file>